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tářka\Desktop\VŘ Alešova\Výzva\"/>
    </mc:Choice>
  </mc:AlternateContent>
  <bookViews>
    <workbookView xWindow="0" yWindow="0" windowWidth="19200" windowHeight="11595" activeTab="1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Rekapitulace!$G$16</definedName>
    <definedName name="Dodavka0">Položky!#REF!</definedName>
    <definedName name="HSV">Rekapitulace!$E$16</definedName>
    <definedName name="HSV0">Položky!#REF!</definedName>
    <definedName name="HZS">Rekapitulace!$I$16</definedName>
    <definedName name="HZS0">Položky!#REF!</definedName>
    <definedName name="JKSO">'Krycí list'!$G$2</definedName>
    <definedName name="MJ">'Krycí list'!$G$5</definedName>
    <definedName name="Mont">Rekapitulace!$H$16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list'!$A$1:$G$36</definedName>
    <definedName name="_xlnm.Print_Area" localSheetId="2">Položky!$A$1:$G$148</definedName>
    <definedName name="_xlnm.Print_Area" localSheetId="1">Rekapitulace!$A$1:$I$30</definedName>
    <definedName name="PocetMJ">'Krycí list'!$G$6</definedName>
    <definedName name="Poznamka">'Krycí list'!$B$37</definedName>
    <definedName name="Projektant">'Krycí list'!$C$8</definedName>
    <definedName name="PSV">Rekapitulace!$F$16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Rekapitulace!$H$29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52511"/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BE147" i="3"/>
  <c r="BD147" i="3"/>
  <c r="BC147" i="3"/>
  <c r="BA147" i="3"/>
  <c r="G147" i="3"/>
  <c r="BB147" i="3" s="1"/>
  <c r="BE146" i="3"/>
  <c r="BD146" i="3"/>
  <c r="BC146" i="3"/>
  <c r="BA146" i="3"/>
  <c r="G146" i="3"/>
  <c r="BB146" i="3" s="1"/>
  <c r="BE145" i="3"/>
  <c r="BD145" i="3"/>
  <c r="BC145" i="3"/>
  <c r="BA145" i="3"/>
  <c r="G145" i="3"/>
  <c r="BB145" i="3" s="1"/>
  <c r="BE144" i="3"/>
  <c r="BD144" i="3"/>
  <c r="BC144" i="3"/>
  <c r="BA144" i="3"/>
  <c r="G144" i="3"/>
  <c r="BB144" i="3" s="1"/>
  <c r="B15" i="2"/>
  <c r="A15" i="2"/>
  <c r="C148" i="3"/>
  <c r="BD141" i="3"/>
  <c r="BC141" i="3"/>
  <c r="BB141" i="3"/>
  <c r="BA141" i="3"/>
  <c r="G141" i="3"/>
  <c r="BE141" i="3" s="1"/>
  <c r="BE140" i="3"/>
  <c r="BD140" i="3"/>
  <c r="BC140" i="3"/>
  <c r="BA140" i="3"/>
  <c r="G140" i="3"/>
  <c r="BB140" i="3" s="1"/>
  <c r="BE139" i="3"/>
  <c r="BD139" i="3"/>
  <c r="BC139" i="3"/>
  <c r="BA139" i="3"/>
  <c r="G139" i="3"/>
  <c r="BB139" i="3" s="1"/>
  <c r="BE138" i="3"/>
  <c r="BD138" i="3"/>
  <c r="BC138" i="3"/>
  <c r="BA138" i="3"/>
  <c r="G138" i="3"/>
  <c r="BB138" i="3" s="1"/>
  <c r="BE137" i="3"/>
  <c r="BD137" i="3"/>
  <c r="BC137" i="3"/>
  <c r="BA137" i="3"/>
  <c r="G137" i="3"/>
  <c r="BB137" i="3" s="1"/>
  <c r="BE136" i="3"/>
  <c r="BD136" i="3"/>
  <c r="BC136" i="3"/>
  <c r="BA136" i="3"/>
  <c r="G136" i="3"/>
  <c r="BB136" i="3" s="1"/>
  <c r="BE135" i="3"/>
  <c r="BD135" i="3"/>
  <c r="BC135" i="3"/>
  <c r="BA135" i="3"/>
  <c r="G135" i="3"/>
  <c r="BB135" i="3" s="1"/>
  <c r="BE134" i="3"/>
  <c r="BD134" i="3"/>
  <c r="BC134" i="3"/>
  <c r="BA134" i="3"/>
  <c r="G134" i="3"/>
  <c r="BB134" i="3" s="1"/>
  <c r="BE133" i="3"/>
  <c r="BD133" i="3"/>
  <c r="BC133" i="3"/>
  <c r="BA133" i="3"/>
  <c r="G133" i="3"/>
  <c r="BB133" i="3" s="1"/>
  <c r="BE132" i="3"/>
  <c r="BD132" i="3"/>
  <c r="BC132" i="3"/>
  <c r="BA132" i="3"/>
  <c r="G132" i="3"/>
  <c r="BB132" i="3" s="1"/>
  <c r="BE131" i="3"/>
  <c r="BD131" i="3"/>
  <c r="BC131" i="3"/>
  <c r="BA131" i="3"/>
  <c r="G131" i="3"/>
  <c r="BB131" i="3" s="1"/>
  <c r="BE130" i="3"/>
  <c r="BD130" i="3"/>
  <c r="BC130" i="3"/>
  <c r="BA130" i="3"/>
  <c r="G130" i="3"/>
  <c r="BB130" i="3" s="1"/>
  <c r="BE129" i="3"/>
  <c r="BD129" i="3"/>
  <c r="BC129" i="3"/>
  <c r="BA129" i="3"/>
  <c r="G129" i="3"/>
  <c r="BB129" i="3" s="1"/>
  <c r="BE128" i="3"/>
  <c r="BD128" i="3"/>
  <c r="BC128" i="3"/>
  <c r="BA128" i="3"/>
  <c r="G128" i="3"/>
  <c r="BB128" i="3" s="1"/>
  <c r="BE127" i="3"/>
  <c r="BD127" i="3"/>
  <c r="BC127" i="3"/>
  <c r="BA127" i="3"/>
  <c r="G127" i="3"/>
  <c r="BB127" i="3" s="1"/>
  <c r="BE126" i="3"/>
  <c r="BD126" i="3"/>
  <c r="BC126" i="3"/>
  <c r="BA126" i="3"/>
  <c r="G126" i="3"/>
  <c r="BB126" i="3" s="1"/>
  <c r="BE125" i="3"/>
  <c r="BD125" i="3"/>
  <c r="BC125" i="3"/>
  <c r="BA125" i="3"/>
  <c r="G125" i="3"/>
  <c r="BB125" i="3" s="1"/>
  <c r="BE124" i="3"/>
  <c r="BD124" i="3"/>
  <c r="BC124" i="3"/>
  <c r="BA124" i="3"/>
  <c r="G124" i="3"/>
  <c r="BB124" i="3" s="1"/>
  <c r="BE123" i="3"/>
  <c r="BD123" i="3"/>
  <c r="BC123" i="3"/>
  <c r="BA123" i="3"/>
  <c r="G123" i="3"/>
  <c r="BB123" i="3" s="1"/>
  <c r="BE122" i="3"/>
  <c r="BD122" i="3"/>
  <c r="BC122" i="3"/>
  <c r="BA122" i="3"/>
  <c r="G122" i="3"/>
  <c r="BB122" i="3" s="1"/>
  <c r="BE121" i="3"/>
  <c r="BD121" i="3"/>
  <c r="BC121" i="3"/>
  <c r="BA121" i="3"/>
  <c r="G121" i="3"/>
  <c r="BB121" i="3" s="1"/>
  <c r="BE120" i="3"/>
  <c r="BD120" i="3"/>
  <c r="BC120" i="3"/>
  <c r="BA120" i="3"/>
  <c r="G120" i="3"/>
  <c r="BB120" i="3" s="1"/>
  <c r="BE119" i="3"/>
  <c r="BD119" i="3"/>
  <c r="BC119" i="3"/>
  <c r="BA119" i="3"/>
  <c r="G119" i="3"/>
  <c r="BB119" i="3" s="1"/>
  <c r="BE118" i="3"/>
  <c r="BD118" i="3"/>
  <c r="BC118" i="3"/>
  <c r="BA118" i="3"/>
  <c r="G118" i="3"/>
  <c r="BB118" i="3" s="1"/>
  <c r="BE117" i="3"/>
  <c r="BD117" i="3"/>
  <c r="BC117" i="3"/>
  <c r="BA117" i="3"/>
  <c r="G117" i="3"/>
  <c r="BB117" i="3" s="1"/>
  <c r="BE116" i="3"/>
  <c r="BD116" i="3"/>
  <c r="BC116" i="3"/>
  <c r="BA116" i="3"/>
  <c r="G116" i="3"/>
  <c r="BB116" i="3" s="1"/>
  <c r="BE115" i="3"/>
  <c r="BD115" i="3"/>
  <c r="BC115" i="3"/>
  <c r="BA115" i="3"/>
  <c r="G115" i="3"/>
  <c r="BB115" i="3" s="1"/>
  <c r="B14" i="2"/>
  <c r="A14" i="2"/>
  <c r="C142" i="3"/>
  <c r="BE112" i="3"/>
  <c r="BD112" i="3"/>
  <c r="BC112" i="3"/>
  <c r="BA112" i="3"/>
  <c r="G112" i="3"/>
  <c r="BB112" i="3" s="1"/>
  <c r="BE111" i="3"/>
  <c r="BD111" i="3"/>
  <c r="BC111" i="3"/>
  <c r="BA111" i="3"/>
  <c r="G111" i="3"/>
  <c r="BB111" i="3" s="1"/>
  <c r="BE110" i="3"/>
  <c r="BD110" i="3"/>
  <c r="BC110" i="3"/>
  <c r="BA110" i="3"/>
  <c r="G110" i="3"/>
  <c r="BB110" i="3" s="1"/>
  <c r="BE109" i="3"/>
  <c r="BD109" i="3"/>
  <c r="BC109" i="3"/>
  <c r="BA109" i="3"/>
  <c r="G109" i="3"/>
  <c r="BB109" i="3" s="1"/>
  <c r="BE108" i="3"/>
  <c r="BD108" i="3"/>
  <c r="BC108" i="3"/>
  <c r="BA108" i="3"/>
  <c r="G108" i="3"/>
  <c r="BB108" i="3" s="1"/>
  <c r="BE107" i="3"/>
  <c r="BD107" i="3"/>
  <c r="BC107" i="3"/>
  <c r="BA107" i="3"/>
  <c r="G107" i="3"/>
  <c r="BB107" i="3" s="1"/>
  <c r="BE106" i="3"/>
  <c r="BD106" i="3"/>
  <c r="BC106" i="3"/>
  <c r="BA106" i="3"/>
  <c r="G106" i="3"/>
  <c r="BB106" i="3" s="1"/>
  <c r="BE105" i="3"/>
  <c r="BD105" i="3"/>
  <c r="BC105" i="3"/>
  <c r="BA105" i="3"/>
  <c r="G105" i="3"/>
  <c r="BB105" i="3" s="1"/>
  <c r="BE104" i="3"/>
  <c r="BD104" i="3"/>
  <c r="BC104" i="3"/>
  <c r="BA104" i="3"/>
  <c r="G104" i="3"/>
  <c r="BB104" i="3" s="1"/>
  <c r="BE103" i="3"/>
  <c r="BD103" i="3"/>
  <c r="BC103" i="3"/>
  <c r="BA103" i="3"/>
  <c r="G103" i="3"/>
  <c r="BB103" i="3" s="1"/>
  <c r="BE102" i="3"/>
  <c r="BD102" i="3"/>
  <c r="BC102" i="3"/>
  <c r="BA102" i="3"/>
  <c r="G102" i="3"/>
  <c r="BB102" i="3" s="1"/>
  <c r="BE101" i="3"/>
  <c r="BD101" i="3"/>
  <c r="BC101" i="3"/>
  <c r="BA101" i="3"/>
  <c r="G101" i="3"/>
  <c r="BB101" i="3" s="1"/>
  <c r="BE100" i="3"/>
  <c r="BD100" i="3"/>
  <c r="BC100" i="3"/>
  <c r="BA100" i="3"/>
  <c r="G100" i="3"/>
  <c r="BB100" i="3" s="1"/>
  <c r="BE99" i="3"/>
  <c r="BD99" i="3"/>
  <c r="BC99" i="3"/>
  <c r="BA99" i="3"/>
  <c r="G99" i="3"/>
  <c r="BB99" i="3" s="1"/>
  <c r="BE98" i="3"/>
  <c r="BD98" i="3"/>
  <c r="BC98" i="3"/>
  <c r="BA98" i="3"/>
  <c r="G98" i="3"/>
  <c r="BB98" i="3" s="1"/>
  <c r="BE97" i="3"/>
  <c r="BD97" i="3"/>
  <c r="BC97" i="3"/>
  <c r="BA97" i="3"/>
  <c r="G97" i="3"/>
  <c r="BB97" i="3" s="1"/>
  <c r="BE96" i="3"/>
  <c r="BD96" i="3"/>
  <c r="BC96" i="3"/>
  <c r="BA96" i="3"/>
  <c r="G96" i="3"/>
  <c r="BB96" i="3" s="1"/>
  <c r="BE95" i="3"/>
  <c r="BD95" i="3"/>
  <c r="BC95" i="3"/>
  <c r="BA95" i="3"/>
  <c r="G95" i="3"/>
  <c r="BB95" i="3" s="1"/>
  <c r="BE94" i="3"/>
  <c r="BD94" i="3"/>
  <c r="BC94" i="3"/>
  <c r="BA94" i="3"/>
  <c r="G94" i="3"/>
  <c r="BB94" i="3" s="1"/>
  <c r="BE93" i="3"/>
  <c r="BD93" i="3"/>
  <c r="BC93" i="3"/>
  <c r="BA93" i="3"/>
  <c r="G93" i="3"/>
  <c r="BB93" i="3" s="1"/>
  <c r="BE92" i="3"/>
  <c r="BD92" i="3"/>
  <c r="BC92" i="3"/>
  <c r="BA92" i="3"/>
  <c r="G92" i="3"/>
  <c r="BB92" i="3" s="1"/>
  <c r="BE91" i="3"/>
  <c r="BD91" i="3"/>
  <c r="BC91" i="3"/>
  <c r="BA91" i="3"/>
  <c r="G91" i="3"/>
  <c r="BB91" i="3" s="1"/>
  <c r="B13" i="2"/>
  <c r="A13" i="2"/>
  <c r="C113" i="3"/>
  <c r="BD88" i="3"/>
  <c r="BC88" i="3"/>
  <c r="BB88" i="3"/>
  <c r="BA88" i="3"/>
  <c r="G88" i="3"/>
  <c r="BE88" i="3" s="1"/>
  <c r="BD87" i="3"/>
  <c r="BC87" i="3"/>
  <c r="BB87" i="3"/>
  <c r="BA87" i="3"/>
  <c r="G87" i="3"/>
  <c r="BE87" i="3" s="1"/>
  <c r="BE86" i="3"/>
  <c r="BD86" i="3"/>
  <c r="BC86" i="3"/>
  <c r="BA86" i="3"/>
  <c r="G86" i="3"/>
  <c r="BB86" i="3" s="1"/>
  <c r="BE85" i="3"/>
  <c r="BD85" i="3"/>
  <c r="BC85" i="3"/>
  <c r="BA85" i="3"/>
  <c r="G85" i="3"/>
  <c r="BB85" i="3" s="1"/>
  <c r="BE84" i="3"/>
  <c r="BD84" i="3"/>
  <c r="BC84" i="3"/>
  <c r="BA84" i="3"/>
  <c r="G84" i="3"/>
  <c r="BB84" i="3" s="1"/>
  <c r="BE83" i="3"/>
  <c r="BD83" i="3"/>
  <c r="BC83" i="3"/>
  <c r="BA83" i="3"/>
  <c r="G83" i="3"/>
  <c r="BB83" i="3" s="1"/>
  <c r="BE82" i="3"/>
  <c r="BD82" i="3"/>
  <c r="BC82" i="3"/>
  <c r="BA82" i="3"/>
  <c r="G82" i="3"/>
  <c r="BB82" i="3" s="1"/>
  <c r="BE81" i="3"/>
  <c r="BD81" i="3"/>
  <c r="BC81" i="3"/>
  <c r="BA81" i="3"/>
  <c r="G81" i="3"/>
  <c r="BB81" i="3" s="1"/>
  <c r="BE80" i="3"/>
  <c r="BD80" i="3"/>
  <c r="BC80" i="3"/>
  <c r="BA80" i="3"/>
  <c r="G80" i="3"/>
  <c r="BB80" i="3" s="1"/>
  <c r="BE79" i="3"/>
  <c r="BD79" i="3"/>
  <c r="BC79" i="3"/>
  <c r="BA79" i="3"/>
  <c r="G79" i="3"/>
  <c r="BB79" i="3" s="1"/>
  <c r="BE78" i="3"/>
  <c r="BD78" i="3"/>
  <c r="BC78" i="3"/>
  <c r="BA78" i="3"/>
  <c r="G78" i="3"/>
  <c r="BB78" i="3" s="1"/>
  <c r="BE77" i="3"/>
  <c r="BD77" i="3"/>
  <c r="BC77" i="3"/>
  <c r="BA77" i="3"/>
  <c r="G77" i="3"/>
  <c r="BB77" i="3" s="1"/>
  <c r="BE76" i="3"/>
  <c r="BD76" i="3"/>
  <c r="BC76" i="3"/>
  <c r="BA76" i="3"/>
  <c r="G76" i="3"/>
  <c r="BB76" i="3" s="1"/>
  <c r="B12" i="2"/>
  <c r="A12" i="2"/>
  <c r="C89" i="3"/>
  <c r="BE73" i="3"/>
  <c r="BD73" i="3"/>
  <c r="BC73" i="3"/>
  <c r="BA73" i="3"/>
  <c r="G73" i="3"/>
  <c r="BB73" i="3" s="1"/>
  <c r="BE72" i="3"/>
  <c r="BD72" i="3"/>
  <c r="BC72" i="3"/>
  <c r="BA72" i="3"/>
  <c r="G72" i="3"/>
  <c r="BB72" i="3" s="1"/>
  <c r="BE71" i="3"/>
  <c r="BD71" i="3"/>
  <c r="BC71" i="3"/>
  <c r="BA71" i="3"/>
  <c r="G71" i="3"/>
  <c r="BB71" i="3" s="1"/>
  <c r="BE70" i="3"/>
  <c r="BD70" i="3"/>
  <c r="BC70" i="3"/>
  <c r="BA70" i="3"/>
  <c r="G70" i="3"/>
  <c r="BB70" i="3" s="1"/>
  <c r="BE69" i="3"/>
  <c r="BD69" i="3"/>
  <c r="BC69" i="3"/>
  <c r="BA69" i="3"/>
  <c r="G69" i="3"/>
  <c r="BB69" i="3" s="1"/>
  <c r="BE68" i="3"/>
  <c r="BD68" i="3"/>
  <c r="BC68" i="3"/>
  <c r="BA68" i="3"/>
  <c r="G68" i="3"/>
  <c r="BB68" i="3" s="1"/>
  <c r="BE67" i="3"/>
  <c r="BD67" i="3"/>
  <c r="BC67" i="3"/>
  <c r="BA67" i="3"/>
  <c r="G67" i="3"/>
  <c r="BB67" i="3" s="1"/>
  <c r="BE66" i="3"/>
  <c r="BD66" i="3"/>
  <c r="BC66" i="3"/>
  <c r="BA66" i="3"/>
  <c r="G66" i="3"/>
  <c r="BB66" i="3" s="1"/>
  <c r="BE65" i="3"/>
  <c r="BD65" i="3"/>
  <c r="BC65" i="3"/>
  <c r="BA65" i="3"/>
  <c r="G65" i="3"/>
  <c r="BB65" i="3" s="1"/>
  <c r="BE64" i="3"/>
  <c r="BD64" i="3"/>
  <c r="BC64" i="3"/>
  <c r="BA64" i="3"/>
  <c r="G64" i="3"/>
  <c r="BB64" i="3" s="1"/>
  <c r="BE63" i="3"/>
  <c r="BD63" i="3"/>
  <c r="BC63" i="3"/>
  <c r="BA63" i="3"/>
  <c r="G63" i="3"/>
  <c r="BB63" i="3" s="1"/>
  <c r="BE62" i="3"/>
  <c r="BD62" i="3"/>
  <c r="BC62" i="3"/>
  <c r="BA62" i="3"/>
  <c r="G62" i="3"/>
  <c r="BB62" i="3" s="1"/>
  <c r="BE61" i="3"/>
  <c r="BD61" i="3"/>
  <c r="BC61" i="3"/>
  <c r="BA61" i="3"/>
  <c r="G61" i="3"/>
  <c r="BB61" i="3" s="1"/>
  <c r="BE60" i="3"/>
  <c r="BD60" i="3"/>
  <c r="BC60" i="3"/>
  <c r="BA60" i="3"/>
  <c r="G60" i="3"/>
  <c r="BB60" i="3" s="1"/>
  <c r="BE59" i="3"/>
  <c r="BD59" i="3"/>
  <c r="BC59" i="3"/>
  <c r="BA59" i="3"/>
  <c r="G59" i="3"/>
  <c r="BB59" i="3" s="1"/>
  <c r="BE58" i="3"/>
  <c r="BD58" i="3"/>
  <c r="BC58" i="3"/>
  <c r="BA58" i="3"/>
  <c r="G58" i="3"/>
  <c r="BB58" i="3" s="1"/>
  <c r="B11" i="2"/>
  <c r="A11" i="2"/>
  <c r="C74" i="3"/>
  <c r="BD55" i="3"/>
  <c r="BC55" i="3"/>
  <c r="BB55" i="3"/>
  <c r="BA55" i="3"/>
  <c r="G55" i="3"/>
  <c r="BE55" i="3" s="1"/>
  <c r="BD54" i="3"/>
  <c r="BC54" i="3"/>
  <c r="BB54" i="3"/>
  <c r="BA54" i="3"/>
  <c r="G54" i="3"/>
  <c r="BE54" i="3" s="1"/>
  <c r="BD53" i="3"/>
  <c r="BC53" i="3"/>
  <c r="BB53" i="3"/>
  <c r="BA53" i="3"/>
  <c r="G53" i="3"/>
  <c r="BE53" i="3" s="1"/>
  <c r="BD52" i="3"/>
  <c r="BC52" i="3"/>
  <c r="BB52" i="3"/>
  <c r="BA52" i="3"/>
  <c r="G52" i="3"/>
  <c r="BE52" i="3" s="1"/>
  <c r="BD51" i="3"/>
  <c r="BC51" i="3"/>
  <c r="BB51" i="3"/>
  <c r="BA51" i="3"/>
  <c r="G51" i="3"/>
  <c r="BE51" i="3" s="1"/>
  <c r="BD50" i="3"/>
  <c r="BC50" i="3"/>
  <c r="BB50" i="3"/>
  <c r="BA50" i="3"/>
  <c r="G50" i="3"/>
  <c r="BE50" i="3" s="1"/>
  <c r="BE49" i="3"/>
  <c r="BD49" i="3"/>
  <c r="BC49" i="3"/>
  <c r="BA49" i="3"/>
  <c r="G49" i="3"/>
  <c r="BB49" i="3" s="1"/>
  <c r="BE48" i="3"/>
  <c r="BD48" i="3"/>
  <c r="BC48" i="3"/>
  <c r="BA48" i="3"/>
  <c r="G48" i="3"/>
  <c r="BB48" i="3" s="1"/>
  <c r="BE47" i="3"/>
  <c r="BD47" i="3"/>
  <c r="BC47" i="3"/>
  <c r="BA47" i="3"/>
  <c r="G47" i="3"/>
  <c r="BB47" i="3" s="1"/>
  <c r="BE46" i="3"/>
  <c r="BD46" i="3"/>
  <c r="BC46" i="3"/>
  <c r="BA46" i="3"/>
  <c r="G46" i="3"/>
  <c r="BB46" i="3" s="1"/>
  <c r="BE45" i="3"/>
  <c r="BD45" i="3"/>
  <c r="BC45" i="3"/>
  <c r="BA45" i="3"/>
  <c r="G45" i="3"/>
  <c r="BB45" i="3" s="1"/>
  <c r="BE44" i="3"/>
  <c r="BD44" i="3"/>
  <c r="BC44" i="3"/>
  <c r="BA44" i="3"/>
  <c r="G44" i="3"/>
  <c r="BB44" i="3" s="1"/>
  <c r="BE43" i="3"/>
  <c r="BD43" i="3"/>
  <c r="BC43" i="3"/>
  <c r="BA43" i="3"/>
  <c r="G43" i="3"/>
  <c r="BB43" i="3" s="1"/>
  <c r="BE42" i="3"/>
  <c r="BD42" i="3"/>
  <c r="BC42" i="3"/>
  <c r="BA42" i="3"/>
  <c r="G42" i="3"/>
  <c r="BB42" i="3" s="1"/>
  <c r="BE41" i="3"/>
  <c r="BD41" i="3"/>
  <c r="BC41" i="3"/>
  <c r="BA41" i="3"/>
  <c r="G41" i="3"/>
  <c r="BB41" i="3" s="1"/>
  <c r="BE40" i="3"/>
  <c r="BD40" i="3"/>
  <c r="BC40" i="3"/>
  <c r="BA40" i="3"/>
  <c r="G40" i="3"/>
  <c r="BB40" i="3" s="1"/>
  <c r="BE39" i="3"/>
  <c r="BD39" i="3"/>
  <c r="BC39" i="3"/>
  <c r="BA39" i="3"/>
  <c r="G39" i="3"/>
  <c r="BB39" i="3" s="1"/>
  <c r="BE38" i="3"/>
  <c r="BD38" i="3"/>
  <c r="BC38" i="3"/>
  <c r="BA38" i="3"/>
  <c r="G38" i="3"/>
  <c r="B10" i="2"/>
  <c r="A10" i="2"/>
  <c r="C56" i="3"/>
  <c r="BD35" i="3"/>
  <c r="BC35" i="3"/>
  <c r="BB35" i="3"/>
  <c r="BA35" i="3"/>
  <c r="G35" i="3"/>
  <c r="BE35" i="3" s="1"/>
  <c r="BD34" i="3"/>
  <c r="BC34" i="3"/>
  <c r="BB34" i="3"/>
  <c r="BA34" i="3"/>
  <c r="G34" i="3"/>
  <c r="BE34" i="3" s="1"/>
  <c r="BD33" i="3"/>
  <c r="BC33" i="3"/>
  <c r="BB33" i="3"/>
  <c r="BA33" i="3"/>
  <c r="G33" i="3"/>
  <c r="BE33" i="3" s="1"/>
  <c r="BE32" i="3"/>
  <c r="BD32" i="3"/>
  <c r="BC32" i="3"/>
  <c r="BA32" i="3"/>
  <c r="G32" i="3"/>
  <c r="BB32" i="3" s="1"/>
  <c r="BE31" i="3"/>
  <c r="BD31" i="3"/>
  <c r="BC31" i="3"/>
  <c r="BA31" i="3"/>
  <c r="G31" i="3"/>
  <c r="BB31" i="3" s="1"/>
  <c r="BE30" i="3"/>
  <c r="BD30" i="3"/>
  <c r="BC30" i="3"/>
  <c r="BA30" i="3"/>
  <c r="G30" i="3"/>
  <c r="BB30" i="3" s="1"/>
  <c r="BE29" i="3"/>
  <c r="BD29" i="3"/>
  <c r="BC29" i="3"/>
  <c r="BA29" i="3"/>
  <c r="G29" i="3"/>
  <c r="BB29" i="3" s="1"/>
  <c r="BE28" i="3"/>
  <c r="BD28" i="3"/>
  <c r="BC28" i="3"/>
  <c r="BA28" i="3"/>
  <c r="G28" i="3"/>
  <c r="BB28" i="3" s="1"/>
  <c r="BE27" i="3"/>
  <c r="BD27" i="3"/>
  <c r="BC27" i="3"/>
  <c r="BA27" i="3"/>
  <c r="G27" i="3"/>
  <c r="BB27" i="3" s="1"/>
  <c r="BE26" i="3"/>
  <c r="BD26" i="3"/>
  <c r="BC26" i="3"/>
  <c r="BA26" i="3"/>
  <c r="G26" i="3"/>
  <c r="BB26" i="3" s="1"/>
  <c r="BE25" i="3"/>
  <c r="BD25" i="3"/>
  <c r="BC25" i="3"/>
  <c r="BA25" i="3"/>
  <c r="G25" i="3"/>
  <c r="BB25" i="3" s="1"/>
  <c r="BE24" i="3"/>
  <c r="BD24" i="3"/>
  <c r="BC24" i="3"/>
  <c r="BA24" i="3"/>
  <c r="G24" i="3"/>
  <c r="BB24" i="3" s="1"/>
  <c r="BE23" i="3"/>
  <c r="BD23" i="3"/>
  <c r="BC23" i="3"/>
  <c r="BA23" i="3"/>
  <c r="G23" i="3"/>
  <c r="BB23" i="3" s="1"/>
  <c r="BE22" i="3"/>
  <c r="BD22" i="3"/>
  <c r="BC22" i="3"/>
  <c r="BA22" i="3"/>
  <c r="G22" i="3"/>
  <c r="B9" i="2"/>
  <c r="A9" i="2"/>
  <c r="C36" i="3"/>
  <c r="BE19" i="3"/>
  <c r="BD19" i="3"/>
  <c r="BC19" i="3"/>
  <c r="BA19" i="3"/>
  <c r="G19" i="3"/>
  <c r="BB19" i="3" s="1"/>
  <c r="BE18" i="3"/>
  <c r="BD18" i="3"/>
  <c r="BC18" i="3"/>
  <c r="BA18" i="3"/>
  <c r="G18" i="3"/>
  <c r="BB18" i="3" s="1"/>
  <c r="BE17" i="3"/>
  <c r="BD17" i="3"/>
  <c r="BC17" i="3"/>
  <c r="BA17" i="3"/>
  <c r="G17" i="3"/>
  <c r="BB17" i="3" s="1"/>
  <c r="BE16" i="3"/>
  <c r="BD16" i="3"/>
  <c r="BC16" i="3"/>
  <c r="BA16" i="3"/>
  <c r="G16" i="3"/>
  <c r="BB16" i="3" s="1"/>
  <c r="BE15" i="3"/>
  <c r="BD15" i="3"/>
  <c r="BC15" i="3"/>
  <c r="BA15" i="3"/>
  <c r="G15" i="3"/>
  <c r="B8" i="2"/>
  <c r="A8" i="2"/>
  <c r="C20" i="3"/>
  <c r="BE12" i="3"/>
  <c r="BD12" i="3"/>
  <c r="BC12" i="3"/>
  <c r="BA12" i="3"/>
  <c r="G12" i="3"/>
  <c r="BB12" i="3" s="1"/>
  <c r="BE11" i="3"/>
  <c r="BD11" i="3"/>
  <c r="BC11" i="3"/>
  <c r="BA11" i="3"/>
  <c r="G11" i="3"/>
  <c r="BB11" i="3" s="1"/>
  <c r="BE10" i="3"/>
  <c r="BD10" i="3"/>
  <c r="BC10" i="3"/>
  <c r="BA10" i="3"/>
  <c r="G10" i="3"/>
  <c r="BB10" i="3" s="1"/>
  <c r="BE9" i="3"/>
  <c r="BD9" i="3"/>
  <c r="BC9" i="3"/>
  <c r="BA9" i="3"/>
  <c r="G9" i="3"/>
  <c r="BB9" i="3" s="1"/>
  <c r="BE8" i="3"/>
  <c r="BD8" i="3"/>
  <c r="BC8" i="3"/>
  <c r="BA8" i="3"/>
  <c r="G8" i="3"/>
  <c r="B7" i="2"/>
  <c r="A7" i="2"/>
  <c r="C13" i="3"/>
  <c r="E4" i="3"/>
  <c r="C4" i="3"/>
  <c r="F3" i="3"/>
  <c r="C3" i="3"/>
  <c r="C2" i="2"/>
  <c r="C1" i="2"/>
  <c r="C33" i="1"/>
  <c r="F33" i="1" s="1"/>
  <c r="C31" i="1"/>
  <c r="C9" i="1"/>
  <c r="G7" i="1"/>
  <c r="D2" i="1"/>
  <c r="C2" i="1"/>
  <c r="BB148" i="3" l="1"/>
  <c r="F15" i="2" s="1"/>
  <c r="BC148" i="3"/>
  <c r="G15" i="2" s="1"/>
  <c r="BE148" i="3"/>
  <c r="I15" i="2" s="1"/>
  <c r="BA148" i="3"/>
  <c r="E15" i="2" s="1"/>
  <c r="BC113" i="3"/>
  <c r="G13" i="2" s="1"/>
  <c r="BD148" i="3"/>
  <c r="H15" i="2" s="1"/>
  <c r="BC20" i="3"/>
  <c r="G8" i="2" s="1"/>
  <c r="BC142" i="3"/>
  <c r="G14" i="2" s="1"/>
  <c r="G13" i="3"/>
  <c r="BC13" i="3"/>
  <c r="G7" i="2" s="1"/>
  <c r="BE13" i="3"/>
  <c r="I7" i="2" s="1"/>
  <c r="BA13" i="3"/>
  <c r="E7" i="2" s="1"/>
  <c r="G56" i="3"/>
  <c r="BC56" i="3"/>
  <c r="G10" i="2" s="1"/>
  <c r="BC89" i="3"/>
  <c r="G12" i="2" s="1"/>
  <c r="BA142" i="3"/>
  <c r="E14" i="2" s="1"/>
  <c r="BD142" i="3"/>
  <c r="H14" i="2" s="1"/>
  <c r="BA56" i="3"/>
  <c r="E10" i="2" s="1"/>
  <c r="BC36" i="3"/>
  <c r="G9" i="2" s="1"/>
  <c r="BC74" i="3"/>
  <c r="G11" i="2" s="1"/>
  <c r="BE74" i="3"/>
  <c r="I11" i="2" s="1"/>
  <c r="BA74" i="3"/>
  <c r="E11" i="2" s="1"/>
  <c r="G148" i="3"/>
  <c r="G20" i="3"/>
  <c r="BE20" i="3"/>
  <c r="I8" i="2" s="1"/>
  <c r="BA20" i="3"/>
  <c r="E8" i="2" s="1"/>
  <c r="BA36" i="3"/>
  <c r="E9" i="2" s="1"/>
  <c r="BD36" i="3"/>
  <c r="H9" i="2" s="1"/>
  <c r="BA89" i="3"/>
  <c r="E12" i="2" s="1"/>
  <c r="BD89" i="3"/>
  <c r="H12" i="2" s="1"/>
  <c r="BE113" i="3"/>
  <c r="I13" i="2" s="1"/>
  <c r="BA113" i="3"/>
  <c r="E13" i="2" s="1"/>
  <c r="BD13" i="3"/>
  <c r="H7" i="2" s="1"/>
  <c r="BD20" i="3"/>
  <c r="H8" i="2" s="1"/>
  <c r="G36" i="3"/>
  <c r="BD56" i="3"/>
  <c r="H10" i="2" s="1"/>
  <c r="BD74" i="3"/>
  <c r="H11" i="2" s="1"/>
  <c r="BB89" i="3"/>
  <c r="F12" i="2" s="1"/>
  <c r="BD113" i="3"/>
  <c r="H13" i="2" s="1"/>
  <c r="BB142" i="3"/>
  <c r="F14" i="2" s="1"/>
  <c r="BE142" i="3"/>
  <c r="I14" i="2" s="1"/>
  <c r="BE36" i="3"/>
  <c r="I9" i="2" s="1"/>
  <c r="BE56" i="3"/>
  <c r="I10" i="2" s="1"/>
  <c r="BB74" i="3"/>
  <c r="F11" i="2" s="1"/>
  <c r="BE89" i="3"/>
  <c r="I12" i="2" s="1"/>
  <c r="BB113" i="3"/>
  <c r="F13" i="2" s="1"/>
  <c r="BB8" i="3"/>
  <c r="BB13" i="3" s="1"/>
  <c r="F7" i="2" s="1"/>
  <c r="BB15" i="3"/>
  <c r="BB20" i="3" s="1"/>
  <c r="F8" i="2" s="1"/>
  <c r="BB22" i="3"/>
  <c r="BB36" i="3" s="1"/>
  <c r="F9" i="2" s="1"/>
  <c r="BB38" i="3"/>
  <c r="BB56" i="3" s="1"/>
  <c r="F10" i="2" s="1"/>
  <c r="G74" i="3"/>
  <c r="G89" i="3"/>
  <c r="G113" i="3"/>
  <c r="G142" i="3"/>
  <c r="G16" i="2" l="1"/>
  <c r="C18" i="1" s="1"/>
  <c r="E16" i="2"/>
  <c r="C15" i="1" s="1"/>
  <c r="I16" i="2"/>
  <c r="C21" i="1" s="1"/>
  <c r="H16" i="2"/>
  <c r="C17" i="1" s="1"/>
  <c r="F16" i="2"/>
  <c r="C16" i="1" l="1"/>
  <c r="C19" i="1" s="1"/>
  <c r="C22" i="1" s="1"/>
  <c r="G28" i="2"/>
  <c r="I28" i="2" s="1"/>
  <c r="G26" i="2"/>
  <c r="I26" i="2" s="1"/>
  <c r="G20" i="1" s="1"/>
  <c r="G24" i="2"/>
  <c r="I24" i="2" s="1"/>
  <c r="G18" i="1" s="1"/>
  <c r="G22" i="2"/>
  <c r="I22" i="2" s="1"/>
  <c r="G16" i="1" s="1"/>
  <c r="G27" i="2"/>
  <c r="I27" i="2" s="1"/>
  <c r="G21" i="1" s="1"/>
  <c r="G25" i="2"/>
  <c r="I25" i="2" s="1"/>
  <c r="G19" i="1" s="1"/>
  <c r="G23" i="2"/>
  <c r="I23" i="2" s="1"/>
  <c r="G17" i="1" s="1"/>
  <c r="G21" i="2"/>
  <c r="I21" i="2" s="1"/>
  <c r="G15" i="1" l="1"/>
  <c r="H29" i="2"/>
  <c r="G23" i="1" s="1"/>
  <c r="G22" i="1" l="1"/>
  <c r="C23" i="1"/>
  <c r="F30" i="1" s="1"/>
  <c r="F31" i="1" l="1"/>
  <c r="F34" i="1" s="1"/>
</calcChain>
</file>

<file path=xl/sharedStrings.xml><?xml version="1.0" encoding="utf-8"?>
<sst xmlns="http://schemas.openxmlformats.org/spreadsheetml/2006/main" count="526" uniqueCount="336">
  <si>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</si>
  <si>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</si>
  <si>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</si>
  <si>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</si>
  <si>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</si>
  <si>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</si>
  <si>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</si>
  <si>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</si>
  <si>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</si>
  <si>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</si>
  <si>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</si>
  <si>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</si>
  <si>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</si>
  <si>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</si>
  <si>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</si>
  <si>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</si>
  <si>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</si>
  <si>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</si>
  <si>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</si>
  <si>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</si>
  <si>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</si>
  <si>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</si>
  <si>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</si>
  <si>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</si>
  <si>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</si>
  <si>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</si>
  <si>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</si>
  <si>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</si>
  <si>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</si>
  <si>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</si>
  <si>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</si>
  <si>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</si>
  <si>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</si>
  <si>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</si>
  <si>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</si>
  <si>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</si>
  <si>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</si>
  <si>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</si>
  <si>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</si>
  <si>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</si>
  <si>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</si>
  <si>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</si>
  <si>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</si>
  <si>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</si>
  <si>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</si>
  <si>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</si>
  <si>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</si>
  <si>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</si>
  <si>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</si>
  <si>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</si>
  <si>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</si>
  <si>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</si>
  <si>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</si>
  <si>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</si>
  <si>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</si>
  <si>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</si>
  <si>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</si>
  <si>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</si>
  <si>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</si>
  <si>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</si>
  <si>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</si>
  <si>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</si>
  <si>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</si>
  <si>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</si>
  <si>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</si>
  <si>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</si>
  <si>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</si>
  <si>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</si>
  <si>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</si>
  <si>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</si>
  <si>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</si>
  <si>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</si>
  <si>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</si>
  <si>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</si>
  <si>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</si>
  <si>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</si>
  <si>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</si>
  <si>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16007</t>
  </si>
  <si>
    <t>SOU Svitavy - Alešova 3, Svitavy</t>
  </si>
  <si>
    <t>Alešova 3, Svitavy</t>
  </si>
  <si>
    <t>Ústřední vytápění</t>
  </si>
  <si>
    <t>713</t>
  </si>
  <si>
    <t>Izolace tepelné</t>
  </si>
  <si>
    <t>722181213RT5</t>
  </si>
  <si>
    <t>m</t>
  </si>
  <si>
    <t>722181213RT7</t>
  </si>
  <si>
    <t>722181213RT9</t>
  </si>
  <si>
    <t>722181213RU2</t>
  </si>
  <si>
    <t>722181213RU4</t>
  </si>
  <si>
    <t>722</t>
  </si>
  <si>
    <t>Vnitřní vodovod</t>
  </si>
  <si>
    <t>722172311R00</t>
  </si>
  <si>
    <t>722190221R00</t>
  </si>
  <si>
    <t xml:space="preserve">Přípojky vodovodní pro pevné připojení DN 15 </t>
  </si>
  <si>
    <t>soubor</t>
  </si>
  <si>
    <t>722265112R00</t>
  </si>
  <si>
    <t>kus</t>
  </si>
  <si>
    <t>dod</t>
  </si>
  <si>
    <t xml:space="preserve">Odsolovací patrona s měřením elektrické vodivosti </t>
  </si>
  <si>
    <t>kpl</t>
  </si>
  <si>
    <t xml:space="preserve">BA DN15 potrubní oddělovač </t>
  </si>
  <si>
    <t>723</t>
  </si>
  <si>
    <t>Vnitřní plynovod</t>
  </si>
  <si>
    <t>723150315R00</t>
  </si>
  <si>
    <t xml:space="preserve">Potrubí ocelové hladké černé svařované D 108/4 </t>
  </si>
  <si>
    <t>723150366R00</t>
  </si>
  <si>
    <t xml:space="preserve">Potrubí ocel. černé svařované-chráničky D 44,5/2,6 </t>
  </si>
  <si>
    <t>723164107R00</t>
  </si>
  <si>
    <t xml:space="preserve">Montáž potrubí z měděných trubek D 42 mm </t>
  </si>
  <si>
    <t>723190203R00</t>
  </si>
  <si>
    <t xml:space="preserve">Přípojka plynovodu, trubky závitové černé DN 20 </t>
  </si>
  <si>
    <t>723190901R00</t>
  </si>
  <si>
    <t xml:space="preserve">Uzavření nebo otevření plynového potrubí </t>
  </si>
  <si>
    <t>723190907R00</t>
  </si>
  <si>
    <t xml:space="preserve">Odvzdušnění a napuštění plynového potrubí </t>
  </si>
  <si>
    <t>723190909R00</t>
  </si>
  <si>
    <t xml:space="preserve">Zkouška tlaková  plynového potrubí </t>
  </si>
  <si>
    <t>723236115R00</t>
  </si>
  <si>
    <t>723239103R00</t>
  </si>
  <si>
    <t xml:space="preserve">Montáž plynovodních armatur, 2 závity, G 1 </t>
  </si>
  <si>
    <t>900      RT2</t>
  </si>
  <si>
    <t>Hzs - nezmeřitelné práce   čl.17-1a Nátěry potrubí, zapravení prostupů</t>
  </si>
  <si>
    <t>h</t>
  </si>
  <si>
    <t>998723202R00</t>
  </si>
  <si>
    <t xml:space="preserve">Přesun hmot pro vnitřní plynovod, výšky do 12 m </t>
  </si>
  <si>
    <t>900      V01</t>
  </si>
  <si>
    <t>Hzs - nezmeřitelné práce   čl.17-1a Demontáž stávajícího zařízení</t>
  </si>
  <si>
    <t>900      V02</t>
  </si>
  <si>
    <t>Hzs - nezmeřitelné práce   čl.17-1a Pomocné práce, sekání drážek a prostupů</t>
  </si>
  <si>
    <t>905      R01</t>
  </si>
  <si>
    <t>Hzs-revize provoz.souboru a st.obj. Revize</t>
  </si>
  <si>
    <t>731</t>
  </si>
  <si>
    <t>Kotelny</t>
  </si>
  <si>
    <t>731249211R00</t>
  </si>
  <si>
    <t xml:space="preserve">Montáž rychlovyhřívacích agregátů bez TUV </t>
  </si>
  <si>
    <t>733161108R00</t>
  </si>
  <si>
    <t>733161110R00</t>
  </si>
  <si>
    <t>733224223U00</t>
  </si>
  <si>
    <t xml:space="preserve">Přípl potr Cu přípojka D 18/1 </t>
  </si>
  <si>
    <t>733224224U00</t>
  </si>
  <si>
    <t xml:space="preserve">Přípl potr Cu přípojka D 22/1 </t>
  </si>
  <si>
    <t>733224227U00</t>
  </si>
  <si>
    <t xml:space="preserve">Přípl potr Cu přípojka D 42/1,5 </t>
  </si>
  <si>
    <t xml:space="preserve">Ekvitermní regulace, kaskáda </t>
  </si>
  <si>
    <t>soub</t>
  </si>
  <si>
    <t xml:space="preserve">Odkouření pro kaskádu kotlů </t>
  </si>
  <si>
    <t xml:space="preserve">Kotel plyn závěs 45 kW </t>
  </si>
  <si>
    <t>montáž</t>
  </si>
  <si>
    <t xml:space="preserve">Montáž MaR </t>
  </si>
  <si>
    <t>mtz</t>
  </si>
  <si>
    <t xml:space="preserve">Montáž odkouření </t>
  </si>
  <si>
    <t>998731202R00</t>
  </si>
  <si>
    <t xml:space="preserve">Přesun hmot pro kotelny, výšky do 12 m </t>
  </si>
  <si>
    <t>904      R01</t>
  </si>
  <si>
    <t>Hzs-zkousky v ramci montaz.praci Komplexni vyzkouseni</t>
  </si>
  <si>
    <t>904      R02</t>
  </si>
  <si>
    <t>Hzs-zkousky v ramci montaz.praci Topná zkouška</t>
  </si>
  <si>
    <t>904      T00</t>
  </si>
  <si>
    <t>Hzs-zkousky v ramci montaz.praci Uvedení spotřebiče do provozu</t>
  </si>
  <si>
    <t>905      T00</t>
  </si>
  <si>
    <t>Hzs-revize provoz.souboru a st.obj. Revize komínu</t>
  </si>
  <si>
    <t>732</t>
  </si>
  <si>
    <t>Strojovny</t>
  </si>
  <si>
    <t>732111125R00</t>
  </si>
  <si>
    <t xml:space="preserve">Tělesa rozdělovačů a sběračů DN 80 dl 1m </t>
  </si>
  <si>
    <t>732111315R00</t>
  </si>
  <si>
    <t xml:space="preserve">Trubková hrdla rozděl. a sběr. bez přírub, DN 32 </t>
  </si>
  <si>
    <t>732113117U00</t>
  </si>
  <si>
    <t>732119190R00</t>
  </si>
  <si>
    <t xml:space="preserve">M. rozdělovačů a sběračů DN 80 (60x60mm) dl 1m </t>
  </si>
  <si>
    <t>732199100RM1</t>
  </si>
  <si>
    <t>Montáž orientačního štítku včetně dodávky štítku</t>
  </si>
  <si>
    <t>732331619U00</t>
  </si>
  <si>
    <t>732331711U00</t>
  </si>
  <si>
    <t>732331911U00</t>
  </si>
  <si>
    <t xml:space="preserve">Konzole mosazná </t>
  </si>
  <si>
    <t>732331922U00</t>
  </si>
  <si>
    <t xml:space="preserve">Bezpečnost uzávěr G 1 měření tlak </t>
  </si>
  <si>
    <t>732339101R00</t>
  </si>
  <si>
    <t xml:space="preserve">Montáž nádoby expanzní tlakové 12 l </t>
  </si>
  <si>
    <t>732339107R00</t>
  </si>
  <si>
    <t xml:space="preserve">Montáž nádoby expanzní tlakové 140 l </t>
  </si>
  <si>
    <t>732349102R00</t>
  </si>
  <si>
    <t xml:space="preserve">Montáž anuloidu II - průtok 8 m3/hod </t>
  </si>
  <si>
    <t>732429111R00</t>
  </si>
  <si>
    <t xml:space="preserve">Montáž čerpadel oběhových spirálních, DN 25 </t>
  </si>
  <si>
    <t xml:space="preserve">čerpadlo na kondenzát </t>
  </si>
  <si>
    <t xml:space="preserve">čerpadlo oběhové cirkulační DN 25 </t>
  </si>
  <si>
    <t>998732202R00</t>
  </si>
  <si>
    <t xml:space="preserve">Přesun hmot pro strojovny, výšky do 12 m </t>
  </si>
  <si>
    <t>733</t>
  </si>
  <si>
    <t>Rozvod potrubí</t>
  </si>
  <si>
    <t>733161104R00</t>
  </si>
  <si>
    <t>733161106R00</t>
  </si>
  <si>
    <t>733161107R00</t>
  </si>
  <si>
    <t>733161109R00</t>
  </si>
  <si>
    <t>733161907R00</t>
  </si>
  <si>
    <t xml:space="preserve">Propojení měděného potrubí d 42 </t>
  </si>
  <si>
    <t>733190106R00</t>
  </si>
  <si>
    <t xml:space="preserve">Tlaková zkouška potrubí  DN 32 </t>
  </si>
  <si>
    <t>733190107R00</t>
  </si>
  <si>
    <t xml:space="preserve">Tlaková zkouška potrubí  DN 40 </t>
  </si>
  <si>
    <t>733191111R00</t>
  </si>
  <si>
    <t xml:space="preserve">Manžety prostupové pro trubky do DN 20 </t>
  </si>
  <si>
    <t>733224222U00</t>
  </si>
  <si>
    <t xml:space="preserve">Přípl potr Cu přípojka D 15/1 </t>
  </si>
  <si>
    <t>734</t>
  </si>
  <si>
    <t>Armatury</t>
  </si>
  <si>
    <t>734209102RT2</t>
  </si>
  <si>
    <t>Montáž armatur závitových,s 1závitem, G 3/8 včetně ventilu odvzdušňovacího automatického</t>
  </si>
  <si>
    <t>734209103V01</t>
  </si>
  <si>
    <t>Montáž armatur závitových,s 1závitem, G 1/2 včetně vypouštěcího kohoutu</t>
  </si>
  <si>
    <t>734209114RT3</t>
  </si>
  <si>
    <t>Montáž armatur závitových,se 2závity, G 3/4 včetně filtru</t>
  </si>
  <si>
    <t>734209114V01</t>
  </si>
  <si>
    <t>Montáž armatur závitových,se 2závity, G 3/4 včetně kulového kohoutu</t>
  </si>
  <si>
    <t>734209114V03</t>
  </si>
  <si>
    <t>Montáž armatur závitových,se 2závity, G 3/4 včetně zpětné  klapky</t>
  </si>
  <si>
    <t>734209115RT3</t>
  </si>
  <si>
    <t>Montáž armatur závitových,se 2závity, G 1 včetně filtru</t>
  </si>
  <si>
    <t>734209115V01</t>
  </si>
  <si>
    <t>Montáž armatur závitových,se 2závity, G 1 včetně zpětné klapky</t>
  </si>
  <si>
    <t>734209115V02</t>
  </si>
  <si>
    <t>Montáž armatur závitových,se 2závity, G 1 včetně kulového kohoutu</t>
  </si>
  <si>
    <t>734221605RT3</t>
  </si>
  <si>
    <t>734261213R00</t>
  </si>
  <si>
    <t xml:space="preserve">Šroubení  V 4300 přímé, G 1/2 </t>
  </si>
  <si>
    <t>734261213RM1</t>
  </si>
  <si>
    <t>734261213V01</t>
  </si>
  <si>
    <t>734261213VT</t>
  </si>
  <si>
    <t>734261214R00</t>
  </si>
  <si>
    <t xml:space="preserve">Šroubení  V 4300 přímé, G 3/4 </t>
  </si>
  <si>
    <t>734295112RM1</t>
  </si>
  <si>
    <t>734411101U00</t>
  </si>
  <si>
    <t xml:space="preserve">Tepl+jím prům 63 mm zad připoj 5cm </t>
  </si>
  <si>
    <t>734421150R00</t>
  </si>
  <si>
    <t xml:space="preserve">Tlakoměr deformační 0-10 MPa č. 53312, D 100 </t>
  </si>
  <si>
    <t>734424911R00</t>
  </si>
  <si>
    <t xml:space="preserve">Oprava-kohout tlakoměru čep.K 70-181-716,M12x1,5 </t>
  </si>
  <si>
    <t>734429101R00</t>
  </si>
  <si>
    <t xml:space="preserve">Montáž tlakoměru deformačního 0-10 MPa </t>
  </si>
  <si>
    <t>734494213R00</t>
  </si>
  <si>
    <t xml:space="preserve">Návarky s trubkovým závitem G 1/2 </t>
  </si>
  <si>
    <t>734221672R0025</t>
  </si>
  <si>
    <t>Termostatická hlavice pro veřejné prostory (Antivandal)</t>
  </si>
  <si>
    <t>998734203R00</t>
  </si>
  <si>
    <t xml:space="preserve">Přesun hmot pro armatury, výšky do 24 m </t>
  </si>
  <si>
    <t>735</t>
  </si>
  <si>
    <t>Otopná tělesa</t>
  </si>
  <si>
    <t>735159111R00</t>
  </si>
  <si>
    <t>48457507.A</t>
  </si>
  <si>
    <t>48457576.A</t>
  </si>
  <si>
    <t>48457577.A</t>
  </si>
  <si>
    <t>48457653.A1</t>
  </si>
  <si>
    <t>48457654</t>
  </si>
  <si>
    <t>48457655.A1</t>
  </si>
  <si>
    <t>48457656.A1</t>
  </si>
  <si>
    <t>48457217</t>
  </si>
  <si>
    <t>48457218</t>
  </si>
  <si>
    <t>48457219</t>
  </si>
  <si>
    <t>48457220</t>
  </si>
  <si>
    <t>48457221</t>
  </si>
  <si>
    <t>48457222</t>
  </si>
  <si>
    <t>48457227</t>
  </si>
  <si>
    <t>48457579.A</t>
  </si>
  <si>
    <t>48457581.A</t>
  </si>
  <si>
    <t>48457650.A</t>
  </si>
  <si>
    <t>48457653.A</t>
  </si>
  <si>
    <t>48457655.A</t>
  </si>
  <si>
    <t>48457656.A</t>
  </si>
  <si>
    <t>48457658.A</t>
  </si>
  <si>
    <t>998735202R00</t>
  </si>
  <si>
    <t xml:space="preserve">Přesun hmot pro otopná tělesa, výšky do 12 m </t>
  </si>
  <si>
    <t>799</t>
  </si>
  <si>
    <t>Ostatní</t>
  </si>
  <si>
    <t>Mtz</t>
  </si>
  <si>
    <t xml:space="preserve">Nátěry potrubí </t>
  </si>
  <si>
    <t>Stavební</t>
  </si>
  <si>
    <t xml:space="preserve">Stavební materiál na zapravení prostupů a drážek </t>
  </si>
  <si>
    <t>Výpomoce</t>
  </si>
  <si>
    <t xml:space="preserve">Stavební zapravení drážek a prostupů </t>
  </si>
  <si>
    <t>Úklid</t>
  </si>
  <si>
    <t xml:space="preserve">Úklid a pomocný materiál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</si>
  <si>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</si>
  <si>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</si>
  <si>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</si>
  <si>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</si>
  <si>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</si>
  <si>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</si>
  <si>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</si>
  <si>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</si>
  <si>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Izolace návleková  tl. stěny 13 mm vnitřní průměr 15 mm</t>
  </si>
  <si>
    <t>Izolace návleková tl. stěny 13 mm vnitřní průměr 22 mm</t>
  </si>
  <si>
    <t>Izolace návleková  tl. stěny 13 mm vnitřní průměr 28 mm</t>
  </si>
  <si>
    <t>Izolace návleková  tl. stěny 13 mm vnitřní průměr 35 mm</t>
  </si>
  <si>
    <t>Izolace návleková  tl. stěny 13 mm vnitřní průměr 42 mm</t>
  </si>
  <si>
    <t xml:space="preserve">Potrubí z PPR, studená, D 20/2,8 mm </t>
  </si>
  <si>
    <t xml:space="preserve">Vodoměr domovní SV  DN20x165mm, Qn 2,5 </t>
  </si>
  <si>
    <t xml:space="preserve">Kohout kulový, vnitřní-vnitřní závit, DN 25 </t>
  </si>
  <si>
    <t xml:space="preserve">Potrubí měděné  28 x 1,5 mm, tvrdé </t>
  </si>
  <si>
    <t xml:space="preserve">Potrubí měděné  42 x 1,5 mm, tvrdé </t>
  </si>
  <si>
    <t xml:space="preserve">Nádoba tlak PN 1,0  8l </t>
  </si>
  <si>
    <t xml:space="preserve">Nádoba tlak PN0,6  140l </t>
  </si>
  <si>
    <t xml:space="preserve">Vyrovnávač tlak G 6/4"/PN6 závit </t>
  </si>
  <si>
    <t xml:space="preserve">Potrubí měděné  15 x 1 mm, polotvrdé </t>
  </si>
  <si>
    <t xml:space="preserve">Potrubí měděné  18 x 1 mm, polotvrdé </t>
  </si>
  <si>
    <t xml:space="preserve">Potrubí měděné  22 x 1 mm, polotvrdé </t>
  </si>
  <si>
    <t xml:space="preserve">Potrubí měděné  35 x 1,5 mm, tvrdé </t>
  </si>
  <si>
    <t xml:space="preserve">Ventily termostat.bez hlavice rohové, G 1/2 </t>
  </si>
  <si>
    <t>Šroubení  V 4300 přímé, G 1/2  svěrné soudečky</t>
  </si>
  <si>
    <t>Směšovací armatury trojcestné, DN 25 směšovací armatura DN 25</t>
  </si>
  <si>
    <t xml:space="preserve">Montáž panelových těles do délky 1600 mm </t>
  </si>
  <si>
    <t xml:space="preserve">Těleso otopné des. typ 21 VKL v 600 dl. 1000 </t>
  </si>
  <si>
    <t xml:space="preserve">Těleso otopné des. typ 22 VKL v 600 dl. 500 </t>
  </si>
  <si>
    <t xml:space="preserve">Těleso otopné des. typ 22 VKL v 600 dl. 600 </t>
  </si>
  <si>
    <t xml:space="preserve">Těleso otopné des. typ 33 VKL v 600 dl. 1000 </t>
  </si>
  <si>
    <t xml:space="preserve">Těleso otopné des. typ 33 VKL v 600 dl. 1100 </t>
  </si>
  <si>
    <t xml:space="preserve">Těleso otopné des. typ 33 VKL v 600 dl. 1200 </t>
  </si>
  <si>
    <t xml:space="preserve">Těleso otopné des. typ 33 VKL v 600 dl. 1400 </t>
  </si>
  <si>
    <t>Těleso otopné des. Klasik typ22 v.600 dl.600</t>
  </si>
  <si>
    <t>Těleso otopné des. Klasik typ22 v.600 dl.700</t>
  </si>
  <si>
    <t>Těleso otopné des. Klasik typ22 v.600 dl.800</t>
  </si>
  <si>
    <t>Těleso otopné des. Klasik typ22 v.600 dl.900</t>
  </si>
  <si>
    <t>Těleso otopné des. Klasik typ22 v.600dl.1000</t>
  </si>
  <si>
    <t>Těleso otopné des. Klasik typ22 v.600dl.1100</t>
  </si>
  <si>
    <t>Těleso otopné des. Klasik typ22 v.600dl.1600</t>
  </si>
  <si>
    <t>Těleso otopné des. typ 21 VK v. 600 dl. 1000</t>
  </si>
  <si>
    <t>Těleso otopné des. typ 22 VK v. 600 dl. 600</t>
  </si>
  <si>
    <t>Těleso otopné des. typ 22 VK v. 600 dl. 800</t>
  </si>
  <si>
    <t>Těleso otopné des. typ 22 VK v. 600 dl. 1000</t>
  </si>
  <si>
    <t>Těleso otopné des. typ 33 VK v. 600 dl. 700</t>
  </si>
  <si>
    <t>Těleso otopné des. typ 33 VK v. 600 dl. 1000</t>
  </si>
  <si>
    <t>Těleso otopné des. typ 33 VK v. 600 dl. 1100</t>
  </si>
  <si>
    <t>Těleso otopné des. typ 33 VK v. 600 dl. 1200</t>
  </si>
  <si>
    <t>Těleso otopné des. typ 33 VK v. 600 dl. 1400</t>
  </si>
  <si>
    <t>Těleso otopné des. typ 33 VK v. 600 dl. 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</si>
</sst>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2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20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left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0" fontId="4" fillId="2" borderId="9" xfId="0" applyFont="1" applyFill="1" applyBorder="1"/>
    <xf numFmtId="0" fontId="3" fillId="2" borderId="9" xfId="0" applyFont="1" applyFill="1" applyBorder="1"/>
    <xf numFmtId="0" fontId="3" fillId="2" borderId="8" xfId="0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4" fillId="0" borderId="45" xfId="1" applyFont="1" applyBorder="1"/>
    <xf numFmtId="0" fontId="3" fillId="0" borderId="45" xfId="1" applyFont="1" applyBorder="1"/>
    <xf numFmtId="0" fontId="3" fillId="0" borderId="45" xfId="1" applyFont="1" applyBorder="1" applyAlignment="1">
      <alignment horizontal="right"/>
    </xf>
    <xf numFmtId="0" fontId="3" fillId="0" borderId="46" xfId="1" applyFont="1" applyBorder="1"/>
    <xf numFmtId="0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0" fontId="4" fillId="0" borderId="50" xfId="1" applyFont="1" applyBorder="1"/>
    <xf numFmtId="0" fontId="3" fillId="0" borderId="50" xfId="1" applyFont="1" applyBorder="1"/>
    <xf numFmtId="0" fontId="3" fillId="0" borderId="50" xfId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5" fillId="0" borderId="46" xfId="1" applyFont="1" applyBorder="1" applyAlignment="1">
      <alignment horizontal="right"/>
    </xf>
    <xf numFmtId="0" fontId="3" fillId="0" borderId="45" xfId="1" applyFont="1" applyBorder="1" applyAlignment="1">
      <alignment horizontal="left"/>
    </xf>
    <xf numFmtId="0" fontId="3" fillId="0" borderId="47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3" fillId="2" borderId="10" xfId="1" applyFont="1" applyFill="1" applyBorder="1" applyAlignment="1">
      <alignment horizontal="center"/>
    </xf>
    <xf numFmtId="49" fontId="19" fillId="2" borderId="10" xfId="1" applyNumberFormat="1" applyFont="1" applyFill="1" applyBorder="1" applyAlignment="1">
      <alignment horizontal="left"/>
    </xf>
    <xf numFmtId="0" fontId="19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0" fillId="0" borderId="0" xfId="1" applyFont="1" applyAlignment="1"/>
    <xf numFmtId="0" fontId="10" fillId="0" borderId="0" xfId="1" applyAlignment="1">
      <alignment horizontal="right"/>
    </xf>
    <xf numFmtId="0" fontId="21" fillId="0" borderId="0" xfId="1" applyFont="1" applyBorder="1"/>
    <xf numFmtId="3" fontId="21" fillId="0" borderId="0" xfId="1" applyNumberFormat="1" applyFont="1" applyBorder="1" applyAlignment="1">
      <alignment horizontal="right"/>
    </xf>
    <xf numFmtId="4" fontId="21" fillId="0" borderId="0" xfId="1" applyNumberFormat="1" applyFont="1" applyBorder="1"/>
    <xf numFmtId="0" fontId="20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0" fontId="9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0" fontId="13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workbookViewId="0">
      <selection activeCell="I17" sqref="I17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 x14ac:dyDescent="0.25">
      <c r="A1" s="1" t="s">
        <v>0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1</v>
      </c>
      <c r="B2" s="4"/>
      <c r="C2" s="5">
        <f>Rekapitulace!H1</f>
        <v>1</v>
      </c>
      <c r="D2" s="5" t="str">
        <f>Rekapitulace!G2</f>
        <v>Ústřední vytápění</v>
      </c>
      <c r="E2" s="4"/>
      <c r="F2" s="6" t="s">
        <v>2</v>
      </c>
      <c r="G2" s="7"/>
    </row>
    <row r="3" spans="1:57" ht="3" hidden="1" customHeight="1" x14ac:dyDescent="0.2">
      <c r="A3" s="8"/>
      <c r="B3" s="9"/>
      <c r="C3" s="10"/>
      <c r="D3" s="10"/>
      <c r="E3" s="9"/>
      <c r="F3" s="11"/>
      <c r="G3" s="12"/>
    </row>
    <row r="4" spans="1:57" ht="12" customHeight="1" x14ac:dyDescent="0.2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57" ht="12.95" customHeight="1" x14ac:dyDescent="0.2">
      <c r="A5" s="15" t="s">
        <v>75</v>
      </c>
      <c r="B5" s="16"/>
      <c r="C5" s="17" t="s">
        <v>79</v>
      </c>
      <c r="D5" s="18"/>
      <c r="E5" s="19"/>
      <c r="F5" s="11" t="s">
        <v>7</v>
      </c>
      <c r="G5" s="12"/>
    </row>
    <row r="6" spans="1:57" ht="12.95" customHeight="1" x14ac:dyDescent="0.2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57" ht="12.95" customHeight="1" x14ac:dyDescent="0.2">
      <c r="A7" s="23" t="s">
        <v>77</v>
      </c>
      <c r="B7" s="24"/>
      <c r="C7" s="25" t="s">
        <v>78</v>
      </c>
      <c r="D7" s="26"/>
      <c r="E7" s="26"/>
      <c r="F7" s="27" t="s">
        <v>11</v>
      </c>
      <c r="G7" s="21">
        <f>IF(PocetMJ=0,,ROUND((F30+F32)/PocetMJ,1))</f>
        <v>0</v>
      </c>
    </row>
    <row r="8" spans="1:57" x14ac:dyDescent="0.2">
      <c r="A8" s="28" t="s">
        <v>12</v>
      </c>
      <c r="B8" s="11"/>
      <c r="C8" s="196"/>
      <c r="D8" s="196"/>
      <c r="E8" s="197"/>
      <c r="F8" s="29" t="s">
        <v>13</v>
      </c>
      <c r="G8" s="30"/>
      <c r="H8" s="31"/>
      <c r="I8" s="32"/>
    </row>
    <row r="9" spans="1:57" x14ac:dyDescent="0.2">
      <c r="A9" s="28" t="s">
        <v>14</v>
      </c>
      <c r="B9" s="11"/>
      <c r="C9" s="196">
        <f>Projektant</f>
        <v>0</v>
      </c>
      <c r="D9" s="196"/>
      <c r="E9" s="197"/>
      <c r="F9" s="11"/>
      <c r="G9" s="33"/>
      <c r="H9" s="34"/>
    </row>
    <row r="10" spans="1:57" x14ac:dyDescent="0.2">
      <c r="A10" s="28" t="s">
        <v>15</v>
      </c>
      <c r="B10" s="11"/>
      <c r="C10" s="196"/>
      <c r="D10" s="196"/>
      <c r="E10" s="196"/>
      <c r="F10" s="35"/>
      <c r="G10" s="36"/>
      <c r="H10" s="37"/>
    </row>
    <row r="11" spans="1:57" ht="13.5" customHeight="1" x14ac:dyDescent="0.2">
      <c r="A11" s="28" t="s">
        <v>16</v>
      </c>
      <c r="B11" s="11"/>
      <c r="C11" s="196"/>
      <c r="D11" s="196"/>
      <c r="E11" s="196"/>
      <c r="F11" s="38" t="s">
        <v>17</v>
      </c>
      <c r="G11" s="39"/>
      <c r="H11" s="34"/>
      <c r="BA11" s="40"/>
      <c r="BB11" s="40"/>
      <c r="BC11" s="40"/>
      <c r="BD11" s="40"/>
      <c r="BE11" s="40"/>
    </row>
    <row r="12" spans="1:57" ht="12.75" customHeight="1" x14ac:dyDescent="0.2">
      <c r="A12" s="41" t="s">
        <v>18</v>
      </c>
      <c r="B12" s="9"/>
      <c r="C12" s="198"/>
      <c r="D12" s="198"/>
      <c r="E12" s="198"/>
      <c r="F12" s="42" t="s">
        <v>19</v>
      </c>
      <c r="G12" s="43"/>
      <c r="H12" s="34"/>
    </row>
    <row r="13" spans="1:57" ht="28.5" customHeight="1" thickBot="1" x14ac:dyDescent="0.25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57" ht="17.25" customHeight="1" thickBot="1" x14ac:dyDescent="0.25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57" ht="15.95" customHeight="1" x14ac:dyDescent="0.2">
      <c r="A15" s="53"/>
      <c r="B15" s="54" t="s">
        <v>23</v>
      </c>
      <c r="C15" s="55">
        <f>HSV</f>
        <v>0</v>
      </c>
      <c r="D15" s="56" t="str">
        <f>Rekapitulace!A21</f>
        <v>Ztížené výrobní podmínky</v>
      </c>
      <c r="E15" s="57"/>
      <c r="F15" s="58"/>
      <c r="G15" s="55">
        <f>Rekapitulace!I21</f>
        <v>0</v>
      </c>
    </row>
    <row r="16" spans="1:57" ht="15.95" customHeight="1" x14ac:dyDescent="0.2">
      <c r="A16" s="53" t="s">
        <v>24</v>
      </c>
      <c r="B16" s="54" t="s">
        <v>25</v>
      </c>
      <c r="C16" s="55">
        <f>PSV</f>
        <v>0</v>
      </c>
      <c r="D16" s="8" t="str">
        <f>Rekapitulace!A22</f>
        <v>Oborová přirážka</v>
      </c>
      <c r="E16" s="59"/>
      <c r="F16" s="60"/>
      <c r="G16" s="55">
        <f>Rekapitulace!I22</f>
        <v>0</v>
      </c>
    </row>
    <row r="17" spans="1:7" ht="15.95" customHeight="1" x14ac:dyDescent="0.2">
      <c r="A17" s="53" t="s">
        <v>26</v>
      </c>
      <c r="B17" s="54" t="s">
        <v>27</v>
      </c>
      <c r="C17" s="55">
        <f>Mont</f>
        <v>0</v>
      </c>
      <c r="D17" s="8" t="str">
        <f>Rekapitulace!A23</f>
        <v>Přesun stavebních kapacit</v>
      </c>
      <c r="E17" s="59"/>
      <c r="F17" s="60"/>
      <c r="G17" s="55">
        <f>Rekapitulace!I23</f>
        <v>0</v>
      </c>
    </row>
    <row r="18" spans="1:7" ht="15.95" customHeight="1" x14ac:dyDescent="0.2">
      <c r="A18" s="61" t="s">
        <v>28</v>
      </c>
      <c r="B18" s="62" t="s">
        <v>29</v>
      </c>
      <c r="C18" s="55">
        <f>Dodavka</f>
        <v>0</v>
      </c>
      <c r="D18" s="8" t="str">
        <f>Rekapitulace!A24</f>
        <v>Mimostaveništní doprava</v>
      </c>
      <c r="E18" s="59"/>
      <c r="F18" s="60"/>
      <c r="G18" s="55">
        <f>Rekapitulace!I24</f>
        <v>0</v>
      </c>
    </row>
    <row r="19" spans="1:7" ht="15.95" customHeight="1" x14ac:dyDescent="0.2">
      <c r="A19" s="63" t="s">
        <v>30</v>
      </c>
      <c r="B19" s="54"/>
      <c r="C19" s="55">
        <f>SUM(C15:C18)</f>
        <v>0</v>
      </c>
      <c r="D19" s="8" t="str">
        <f>Rekapitulace!A25</f>
        <v>Zařízení staveniště</v>
      </c>
      <c r="E19" s="59"/>
      <c r="F19" s="60"/>
      <c r="G19" s="55">
        <f>Rekapitulace!I25</f>
        <v>0</v>
      </c>
    </row>
    <row r="20" spans="1:7" ht="15.95" customHeight="1" x14ac:dyDescent="0.2">
      <c r="A20" s="63"/>
      <c r="B20" s="54"/>
      <c r="C20" s="55"/>
      <c r="D20" s="8" t="str">
        <f>Rekapitulace!A26</f>
        <v>Provoz investora</v>
      </c>
      <c r="E20" s="59"/>
      <c r="F20" s="60"/>
      <c r="G20" s="55">
        <f>Rekapitulace!I26</f>
        <v>0</v>
      </c>
    </row>
    <row r="21" spans="1:7" ht="15.95" customHeight="1" x14ac:dyDescent="0.2">
      <c r="A21" s="63" t="s">
        <v>31</v>
      </c>
      <c r="B21" s="54"/>
      <c r="C21" s="55">
        <f>HZS</f>
        <v>0</v>
      </c>
      <c r="D21" s="8" t="str">
        <f>Rekapitulace!A27</f>
        <v>Kompletační činnost (IČD)</v>
      </c>
      <c r="E21" s="59"/>
      <c r="F21" s="60"/>
      <c r="G21" s="55">
        <f>Rekapitulace!I27</f>
        <v>0</v>
      </c>
    </row>
    <row r="22" spans="1:7" ht="15.95" customHeight="1" x14ac:dyDescent="0.2">
      <c r="A22" s="64" t="s">
        <v>32</v>
      </c>
      <c r="B22" s="65"/>
      <c r="C22" s="55">
        <f>C19+C21</f>
        <v>0</v>
      </c>
      <c r="D22" s="8" t="s">
        <v>33</v>
      </c>
      <c r="E22" s="59"/>
      <c r="F22" s="60"/>
      <c r="G22" s="55">
        <f>G23-SUM(G15:G21)</f>
        <v>0</v>
      </c>
    </row>
    <row r="23" spans="1:7" ht="15.95" customHeight="1" thickBot="1" x14ac:dyDescent="0.25">
      <c r="A23" s="199" t="s">
        <v>34</v>
      </c>
      <c r="B23" s="200"/>
      <c r="C23" s="66">
        <f>C22+G23</f>
        <v>0</v>
      </c>
      <c r="D23" s="67" t="s">
        <v>35</v>
      </c>
      <c r="E23" s="68"/>
      <c r="F23" s="69"/>
      <c r="G23" s="55">
        <f>VRN</f>
        <v>0</v>
      </c>
    </row>
    <row r="24" spans="1:7" x14ac:dyDescent="0.2">
      <c r="A24" s="70" t="s">
        <v>36</v>
      </c>
      <c r="B24" s="71"/>
      <c r="C24" s="72"/>
      <c r="D24" s="71" t="s">
        <v>37</v>
      </c>
      <c r="E24" s="71"/>
      <c r="F24" s="73" t="s">
        <v>38</v>
      </c>
      <c r="G24" s="74"/>
    </row>
    <row r="25" spans="1:7" x14ac:dyDescent="0.2">
      <c r="A25" s="64" t="s">
        <v>39</v>
      </c>
      <c r="B25" s="65"/>
      <c r="C25" s="75"/>
      <c r="D25" s="65" t="s">
        <v>39</v>
      </c>
      <c r="E25" s="76"/>
      <c r="F25" s="77" t="s">
        <v>39</v>
      </c>
      <c r="G25" s="78"/>
    </row>
    <row r="26" spans="1:7" ht="37.5" customHeight="1" x14ac:dyDescent="0.2">
      <c r="A26" s="64" t="s">
        <v>40</v>
      </c>
      <c r="B26" s="79"/>
      <c r="C26" s="75"/>
      <c r="D26" s="65" t="s">
        <v>40</v>
      </c>
      <c r="E26" s="76"/>
      <c r="F26" s="77" t="s">
        <v>40</v>
      </c>
      <c r="G26" s="78"/>
    </row>
    <row r="27" spans="1:7" x14ac:dyDescent="0.2">
      <c r="A27" s="64"/>
      <c r="B27" s="80"/>
      <c r="C27" s="75"/>
      <c r="D27" s="65"/>
      <c r="E27" s="76"/>
      <c r="F27" s="77"/>
      <c r="G27" s="78"/>
    </row>
    <row r="28" spans="1:7" x14ac:dyDescent="0.2">
      <c r="A28" s="64" t="s">
        <v>41</v>
      </c>
      <c r="B28" s="65"/>
      <c r="C28" s="75"/>
      <c r="D28" s="77" t="s">
        <v>42</v>
      </c>
      <c r="E28" s="75"/>
      <c r="F28" s="81" t="s">
        <v>42</v>
      </c>
      <c r="G28" s="78"/>
    </row>
    <row r="29" spans="1:7" ht="69" customHeight="1" x14ac:dyDescent="0.2">
      <c r="A29" s="64"/>
      <c r="B29" s="65"/>
      <c r="C29" s="82"/>
      <c r="D29" s="83"/>
      <c r="E29" s="82"/>
      <c r="F29" s="65"/>
      <c r="G29" s="78"/>
    </row>
    <row r="30" spans="1:7" x14ac:dyDescent="0.2">
      <c r="A30" s="84" t="s">
        <v>43</v>
      </c>
      <c r="B30" s="85"/>
      <c r="C30" s="86">
        <v>21</v>
      </c>
      <c r="D30" s="85" t="s">
        <v>44</v>
      </c>
      <c r="E30" s="87"/>
      <c r="F30" s="201">
        <f>C23-F32</f>
        <v>0</v>
      </c>
      <c r="G30" s="202"/>
    </row>
    <row r="31" spans="1:7" x14ac:dyDescent="0.2">
      <c r="A31" s="84" t="s">
        <v>45</v>
      </c>
      <c r="B31" s="85"/>
      <c r="C31" s="86">
        <f>SazbaDPH1</f>
        <v>21</v>
      </c>
      <c r="D31" s="85" t="s">
        <v>46</v>
      </c>
      <c r="E31" s="87"/>
      <c r="F31" s="201">
        <f>ROUND(PRODUCT(F30,C31/100),0)</f>
        <v>0</v>
      </c>
      <c r="G31" s="202"/>
    </row>
    <row r="32" spans="1:7" x14ac:dyDescent="0.2">
      <c r="A32" s="84" t="s">
        <v>43</v>
      </c>
      <c r="B32" s="85"/>
      <c r="C32" s="86">
        <v>0</v>
      </c>
      <c r="D32" s="85" t="s">
        <v>46</v>
      </c>
      <c r="E32" s="87"/>
      <c r="F32" s="201">
        <v>0</v>
      </c>
      <c r="G32" s="202"/>
    </row>
    <row r="33" spans="1:8" x14ac:dyDescent="0.2">
      <c r="A33" s="84" t="s">
        <v>45</v>
      </c>
      <c r="B33" s="88"/>
      <c r="C33" s="89">
        <f>SazbaDPH2</f>
        <v>0</v>
      </c>
      <c r="D33" s="85" t="s">
        <v>46</v>
      </c>
      <c r="E33" s="60"/>
      <c r="F33" s="201">
        <f>ROUND(PRODUCT(F32,C33/100),0)</f>
        <v>0</v>
      </c>
      <c r="G33" s="202"/>
    </row>
    <row r="34" spans="1:8" s="93" customFormat="1" ht="19.5" customHeight="1" thickBot="1" x14ac:dyDescent="0.3">
      <c r="A34" s="90" t="s">
        <v>47</v>
      </c>
      <c r="B34" s="91"/>
      <c r="C34" s="91"/>
      <c r="D34" s="91"/>
      <c r="E34" s="92"/>
      <c r="F34" s="203">
        <f>ROUND(SUM(F30:F33),0)</f>
        <v>0</v>
      </c>
      <c r="G34" s="204"/>
    </row>
    <row r="36" spans="1:8" x14ac:dyDescent="0.2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 x14ac:dyDescent="0.2">
      <c r="A37" s="94"/>
      <c r="B37" s="195"/>
      <c r="C37" s="195"/>
      <c r="D37" s="195"/>
      <c r="E37" s="195"/>
      <c r="F37" s="195"/>
      <c r="G37" s="195"/>
      <c r="H37" t="s">
        <v>6</v>
      </c>
    </row>
    <row r="38" spans="1:8" ht="12.75" customHeight="1" x14ac:dyDescent="0.2">
      <c r="A38" s="95"/>
      <c r="B38" s="195"/>
      <c r="C38" s="195"/>
      <c r="D38" s="195"/>
      <c r="E38" s="195"/>
      <c r="F38" s="195"/>
      <c r="G38" s="195"/>
      <c r="H38" t="s">
        <v>6</v>
      </c>
    </row>
    <row r="39" spans="1:8" x14ac:dyDescent="0.2">
      <c r="A39" s="95"/>
      <c r="B39" s="195"/>
      <c r="C39" s="195"/>
      <c r="D39" s="195"/>
      <c r="E39" s="195"/>
      <c r="F39" s="195"/>
      <c r="G39" s="195"/>
      <c r="H39" t="s">
        <v>6</v>
      </c>
    </row>
    <row r="40" spans="1:8" x14ac:dyDescent="0.2">
      <c r="A40" s="95"/>
      <c r="B40" s="195"/>
      <c r="C40" s="195"/>
      <c r="D40" s="195"/>
      <c r="E40" s="195"/>
      <c r="F40" s="195"/>
      <c r="G40" s="195"/>
      <c r="H40" t="s">
        <v>6</v>
      </c>
    </row>
    <row r="41" spans="1:8" x14ac:dyDescent="0.2">
      <c r="A41" s="95"/>
      <c r="B41" s="195"/>
      <c r="C41" s="195"/>
      <c r="D41" s="195"/>
      <c r="E41" s="195"/>
      <c r="F41" s="195"/>
      <c r="G41" s="195"/>
      <c r="H41" t="s">
        <v>6</v>
      </c>
    </row>
    <row r="42" spans="1:8" x14ac:dyDescent="0.2">
      <c r="A42" s="95"/>
      <c r="B42" s="195"/>
      <c r="C42" s="195"/>
      <c r="D42" s="195"/>
      <c r="E42" s="195"/>
      <c r="F42" s="195"/>
      <c r="G42" s="195"/>
      <c r="H42" t="s">
        <v>6</v>
      </c>
    </row>
    <row r="43" spans="1:8" x14ac:dyDescent="0.2">
      <c r="A43" s="95"/>
      <c r="B43" s="195"/>
      <c r="C43" s="195"/>
      <c r="D43" s="195"/>
      <c r="E43" s="195"/>
      <c r="F43" s="195"/>
      <c r="G43" s="195"/>
      <c r="H43" t="s">
        <v>6</v>
      </c>
    </row>
    <row r="44" spans="1:8" x14ac:dyDescent="0.2">
      <c r="A44" s="95"/>
      <c r="B44" s="195"/>
      <c r="C44" s="195"/>
      <c r="D44" s="195"/>
      <c r="E44" s="195"/>
      <c r="F44" s="195"/>
      <c r="G44" s="195"/>
      <c r="H44" t="s">
        <v>6</v>
      </c>
    </row>
    <row r="45" spans="1:8" ht="0.75" customHeight="1" x14ac:dyDescent="0.2">
      <c r="A45" s="95"/>
      <c r="B45" s="195"/>
      <c r="C45" s="195"/>
      <c r="D45" s="195"/>
      <c r="E45" s="195"/>
      <c r="F45" s="195"/>
      <c r="G45" s="195"/>
      <c r="H45" t="s">
        <v>6</v>
      </c>
    </row>
    <row r="46" spans="1:8" x14ac:dyDescent="0.2">
      <c r="B46" s="205"/>
      <c r="C46" s="205"/>
      <c r="D46" s="205"/>
      <c r="E46" s="205"/>
      <c r="F46" s="205"/>
      <c r="G46" s="205"/>
    </row>
    <row r="47" spans="1:8" x14ac:dyDescent="0.2">
      <c r="B47" s="205"/>
      <c r="C47" s="205"/>
      <c r="D47" s="205"/>
      <c r="E47" s="205"/>
      <c r="F47" s="205"/>
      <c r="G47" s="205"/>
    </row>
    <row r="48" spans="1:8" x14ac:dyDescent="0.2">
      <c r="B48" s="205"/>
      <c r="C48" s="205"/>
      <c r="D48" s="205"/>
      <c r="E48" s="205"/>
      <c r="F48" s="205"/>
      <c r="G48" s="205"/>
    </row>
    <row r="49" spans="2:7" x14ac:dyDescent="0.2">
      <c r="B49" s="205"/>
      <c r="C49" s="205"/>
      <c r="D49" s="205"/>
      <c r="E49" s="205"/>
      <c r="F49" s="205"/>
      <c r="G49" s="205"/>
    </row>
    <row r="50" spans="2:7" x14ac:dyDescent="0.2">
      <c r="B50" s="205"/>
      <c r="C50" s="205"/>
      <c r="D50" s="205"/>
      <c r="E50" s="205"/>
      <c r="F50" s="205"/>
      <c r="G50" s="205"/>
    </row>
    <row r="51" spans="2:7" x14ac:dyDescent="0.2">
      <c r="B51" s="205"/>
      <c r="C51" s="205"/>
      <c r="D51" s="205"/>
      <c r="E51" s="205"/>
      <c r="F51" s="205"/>
      <c r="G51" s="205"/>
    </row>
    <row r="52" spans="2:7" x14ac:dyDescent="0.2">
      <c r="B52" s="205"/>
      <c r="C52" s="205"/>
      <c r="D52" s="205"/>
      <c r="E52" s="205"/>
      <c r="F52" s="205"/>
      <c r="G52" s="205"/>
    </row>
    <row r="53" spans="2:7" x14ac:dyDescent="0.2">
      <c r="B53" s="205"/>
      <c r="C53" s="205"/>
      <c r="D53" s="205"/>
      <c r="E53" s="205"/>
      <c r="F53" s="205"/>
      <c r="G53" s="205"/>
    </row>
    <row r="54" spans="2:7" x14ac:dyDescent="0.2">
      <c r="B54" s="205"/>
      <c r="C54" s="205"/>
      <c r="D54" s="205"/>
      <c r="E54" s="205"/>
      <c r="F54" s="205"/>
      <c r="G54" s="205"/>
    </row>
    <row r="55" spans="2:7" x14ac:dyDescent="0.2">
      <c r="B55" s="205"/>
      <c r="C55" s="205"/>
      <c r="D55" s="205"/>
      <c r="E55" s="205"/>
      <c r="F55" s="205"/>
      <c r="G55" s="205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80"/>
  <sheetViews>
    <sheetView tabSelected="1" workbookViewId="0">
      <selection activeCell="I37" sqref="I37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206" t="s">
        <v>49</v>
      </c>
      <c r="B1" s="207"/>
      <c r="C1" s="96" t="str">
        <f>CONCATENATE(cislostavby," ",nazevstavby)</f>
        <v>16007 SOU Svitavy - Alešova 3, Svitavy</v>
      </c>
      <c r="D1" s="97"/>
      <c r="E1" s="98"/>
      <c r="F1" s="97"/>
      <c r="G1" s="99" t="s">
        <v>50</v>
      </c>
      <c r="H1" s="100">
        <v>1</v>
      </c>
      <c r="I1" s="101"/>
    </row>
    <row r="2" spans="1:9" ht="13.5" thickBot="1" x14ac:dyDescent="0.25">
      <c r="A2" s="208" t="s">
        <v>51</v>
      </c>
      <c r="B2" s="209"/>
      <c r="C2" s="102" t="str">
        <f>CONCATENATE(cisloobjektu," ",nazevobjektu)</f>
        <v>1 Alešova 3, Svitavy</v>
      </c>
      <c r="D2" s="103"/>
      <c r="E2" s="104"/>
      <c r="F2" s="103"/>
      <c r="G2" s="210" t="s">
        <v>80</v>
      </c>
      <c r="H2" s="211"/>
      <c r="I2" s="212"/>
    </row>
    <row r="3" spans="1:9" ht="13.5" thickTop="1" x14ac:dyDescent="0.2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 x14ac:dyDescent="0.25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 x14ac:dyDescent="0.25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 x14ac:dyDescent="0.25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x14ac:dyDescent="0.2">
      <c r="A7" s="191" t="str">
        <f>Položky!B7</f>
        <v>713</v>
      </c>
      <c r="B7" s="114" t="str">
        <f>Položky!C7</f>
        <v>Izolace tepelné</v>
      </c>
      <c r="C7" s="65"/>
      <c r="D7" s="115"/>
      <c r="E7" s="192">
        <f>Položky!BA13</f>
        <v>0</v>
      </c>
      <c r="F7" s="193">
        <f>Položky!BB13</f>
        <v>0</v>
      </c>
      <c r="G7" s="193">
        <f>Položky!BC13</f>
        <v>0</v>
      </c>
      <c r="H7" s="193">
        <f>Položky!BD13</f>
        <v>0</v>
      </c>
      <c r="I7" s="194">
        <f>Položky!BE13</f>
        <v>0</v>
      </c>
    </row>
    <row r="8" spans="1:9" s="34" customFormat="1" x14ac:dyDescent="0.2">
      <c r="A8" s="191" t="str">
        <f>Položky!B14</f>
        <v>722</v>
      </c>
      <c r="B8" s="114" t="str">
        <f>Položky!C14</f>
        <v>Vnitřní vodovod</v>
      </c>
      <c r="C8" s="65"/>
      <c r="D8" s="115"/>
      <c r="E8" s="192">
        <f>Položky!BA20</f>
        <v>0</v>
      </c>
      <c r="F8" s="193">
        <f>Položky!BB20</f>
        <v>0</v>
      </c>
      <c r="G8" s="193">
        <f>Položky!BC20</f>
        <v>0</v>
      </c>
      <c r="H8" s="193">
        <f>Položky!BD20</f>
        <v>0</v>
      </c>
      <c r="I8" s="194">
        <f>Položky!BE20</f>
        <v>0</v>
      </c>
    </row>
    <row r="9" spans="1:9" s="34" customFormat="1" x14ac:dyDescent="0.2">
      <c r="A9" s="191" t="str">
        <f>Položky!B21</f>
        <v>723</v>
      </c>
      <c r="B9" s="114" t="str">
        <f>Položky!C21</f>
        <v>Vnitřní plynovod</v>
      </c>
      <c r="C9" s="65"/>
      <c r="D9" s="115"/>
      <c r="E9" s="192">
        <f>Položky!BA36</f>
        <v>0</v>
      </c>
      <c r="F9" s="193">
        <f>Položky!BB36</f>
        <v>0</v>
      </c>
      <c r="G9" s="193">
        <f>Položky!BC36</f>
        <v>0</v>
      </c>
      <c r="H9" s="193">
        <f>Položky!BD36</f>
        <v>0</v>
      </c>
      <c r="I9" s="194">
        <f>Položky!BE36</f>
        <v>0</v>
      </c>
    </row>
    <row r="10" spans="1:9" s="34" customFormat="1" x14ac:dyDescent="0.2">
      <c r="A10" s="191" t="str">
        <f>Položky!B37</f>
        <v>731</v>
      </c>
      <c r="B10" s="114" t="str">
        <f>Položky!C37</f>
        <v>Kotelny</v>
      </c>
      <c r="C10" s="65"/>
      <c r="D10" s="115"/>
      <c r="E10" s="192">
        <f>Položky!BA56</f>
        <v>0</v>
      </c>
      <c r="F10" s="193">
        <f>Položky!BB56</f>
        <v>0</v>
      </c>
      <c r="G10" s="193">
        <f>Položky!BC56</f>
        <v>0</v>
      </c>
      <c r="H10" s="193">
        <f>Položky!BD56</f>
        <v>0</v>
      </c>
      <c r="I10" s="194">
        <f>Položky!BE56</f>
        <v>0</v>
      </c>
    </row>
    <row r="11" spans="1:9" s="34" customFormat="1" x14ac:dyDescent="0.2">
      <c r="A11" s="191" t="str">
        <f>Položky!B57</f>
        <v>732</v>
      </c>
      <c r="B11" s="114" t="str">
        <f>Položky!C57</f>
        <v>Strojovny</v>
      </c>
      <c r="C11" s="65"/>
      <c r="D11" s="115"/>
      <c r="E11" s="192">
        <f>Položky!BA74</f>
        <v>0</v>
      </c>
      <c r="F11" s="193">
        <f>Položky!BB74</f>
        <v>0</v>
      </c>
      <c r="G11" s="193">
        <f>Položky!BC74</f>
        <v>0</v>
      </c>
      <c r="H11" s="193">
        <f>Položky!BD74</f>
        <v>0</v>
      </c>
      <c r="I11" s="194">
        <f>Položky!BE74</f>
        <v>0</v>
      </c>
    </row>
    <row r="12" spans="1:9" s="34" customFormat="1" x14ac:dyDescent="0.2">
      <c r="A12" s="191" t="str">
        <f>Položky!B75</f>
        <v>733</v>
      </c>
      <c r="B12" s="114" t="str">
        <f>Položky!C75</f>
        <v>Rozvod potrubí</v>
      </c>
      <c r="C12" s="65"/>
      <c r="D12" s="115"/>
      <c r="E12" s="192">
        <f>Položky!BA89</f>
        <v>0</v>
      </c>
      <c r="F12" s="193">
        <f>Položky!BB89</f>
        <v>0</v>
      </c>
      <c r="G12" s="193">
        <f>Položky!BC89</f>
        <v>0</v>
      </c>
      <c r="H12" s="193">
        <f>Položky!BD89</f>
        <v>0</v>
      </c>
      <c r="I12" s="194">
        <f>Položky!BE89</f>
        <v>0</v>
      </c>
    </row>
    <row r="13" spans="1:9" s="34" customFormat="1" x14ac:dyDescent="0.2">
      <c r="A13" s="191" t="str">
        <f>Položky!B90</f>
        <v>734</v>
      </c>
      <c r="B13" s="114" t="str">
        <f>Položky!C90</f>
        <v>Armatury</v>
      </c>
      <c r="C13" s="65"/>
      <c r="D13" s="115"/>
      <c r="E13" s="192">
        <f>Položky!BA113</f>
        <v>0</v>
      </c>
      <c r="F13" s="193">
        <f>Položky!BB113</f>
        <v>0</v>
      </c>
      <c r="G13" s="193">
        <f>Položky!BC113</f>
        <v>0</v>
      </c>
      <c r="H13" s="193">
        <f>Položky!BD113</f>
        <v>0</v>
      </c>
      <c r="I13" s="194">
        <f>Položky!BE113</f>
        <v>0</v>
      </c>
    </row>
    <row r="14" spans="1:9" s="34" customFormat="1" x14ac:dyDescent="0.2">
      <c r="A14" s="191" t="str">
        <f>Položky!B114</f>
        <v>735</v>
      </c>
      <c r="B14" s="114" t="str">
        <f>Položky!C114</f>
        <v>Otopná tělesa</v>
      </c>
      <c r="C14" s="65"/>
      <c r="D14" s="115"/>
      <c r="E14" s="192">
        <f>Položky!BA142</f>
        <v>0</v>
      </c>
      <c r="F14" s="193">
        <f>Položky!BB142</f>
        <v>0</v>
      </c>
      <c r="G14" s="193">
        <f>Položky!BC142</f>
        <v>0</v>
      </c>
      <c r="H14" s="193">
        <f>Položky!BD142</f>
        <v>0</v>
      </c>
      <c r="I14" s="194">
        <f>Položky!BE142</f>
        <v>0</v>
      </c>
    </row>
    <row r="15" spans="1:9" s="34" customFormat="1" ht="13.5" thickBot="1" x14ac:dyDescent="0.25">
      <c r="A15" s="191" t="str">
        <f>Položky!B143</f>
        <v>799</v>
      </c>
      <c r="B15" s="114" t="str">
        <f>Položky!C143</f>
        <v>Ostatní</v>
      </c>
      <c r="C15" s="65"/>
      <c r="D15" s="115"/>
      <c r="E15" s="192">
        <f>Položky!BA148</f>
        <v>0</v>
      </c>
      <c r="F15" s="193">
        <f>Položky!BB148</f>
        <v>0</v>
      </c>
      <c r="G15" s="193">
        <f>Položky!BC148</f>
        <v>0</v>
      </c>
      <c r="H15" s="193">
        <f>Položky!BD148</f>
        <v>0</v>
      </c>
      <c r="I15" s="194">
        <f>Položky!BE148</f>
        <v>0</v>
      </c>
    </row>
    <row r="16" spans="1:9" s="122" customFormat="1" ht="13.5" thickBot="1" x14ac:dyDescent="0.25">
      <c r="A16" s="116"/>
      <c r="B16" s="117" t="s">
        <v>58</v>
      </c>
      <c r="C16" s="117"/>
      <c r="D16" s="118"/>
      <c r="E16" s="119">
        <f>SUM(E7:E15)</f>
        <v>0</v>
      </c>
      <c r="F16" s="120">
        <f>SUM(F7:F15)</f>
        <v>0</v>
      </c>
      <c r="G16" s="120">
        <f>SUM(G7:G15)</f>
        <v>0</v>
      </c>
      <c r="H16" s="120">
        <f>SUM(H7:H15)</f>
        <v>0</v>
      </c>
      <c r="I16" s="121">
        <f>SUM(I7:I15)</f>
        <v>0</v>
      </c>
    </row>
    <row r="17" spans="1:57" x14ac:dyDescent="0.2">
      <c r="A17" s="65"/>
      <c r="B17" s="65"/>
      <c r="C17" s="65"/>
      <c r="D17" s="65"/>
      <c r="E17" s="65"/>
      <c r="F17" s="65"/>
      <c r="G17" s="65"/>
      <c r="H17" s="65"/>
      <c r="I17" s="65"/>
    </row>
    <row r="18" spans="1:57" ht="19.5" customHeight="1" x14ac:dyDescent="0.25">
      <c r="A18" s="106" t="s">
        <v>59</v>
      </c>
      <c r="B18" s="106"/>
      <c r="C18" s="106"/>
      <c r="D18" s="106"/>
      <c r="E18" s="106"/>
      <c r="F18" s="106"/>
      <c r="G18" s="123"/>
      <c r="H18" s="106"/>
      <c r="I18" s="106"/>
      <c r="BA18" s="40"/>
      <c r="BB18" s="40"/>
      <c r="BC18" s="40"/>
      <c r="BD18" s="40"/>
      <c r="BE18" s="40"/>
    </row>
    <row r="19" spans="1:57" ht="13.5" thickBot="1" x14ac:dyDescent="0.25">
      <c r="A19" s="76"/>
      <c r="B19" s="76"/>
      <c r="C19" s="76"/>
      <c r="D19" s="76"/>
      <c r="E19" s="76"/>
      <c r="F19" s="76"/>
      <c r="G19" s="76"/>
      <c r="H19" s="76"/>
      <c r="I19" s="76"/>
    </row>
    <row r="20" spans="1:57" x14ac:dyDescent="0.2">
      <c r="A20" s="70" t="s">
        <v>60</v>
      </c>
      <c r="B20" s="71"/>
      <c r="C20" s="71"/>
      <c r="D20" s="124"/>
      <c r="E20" s="125" t="s">
        <v>61</v>
      </c>
      <c r="F20" s="126" t="s">
        <v>62</v>
      </c>
      <c r="G20" s="127" t="s">
        <v>63</v>
      </c>
      <c r="H20" s="128"/>
      <c r="I20" s="129" t="s">
        <v>61</v>
      </c>
    </row>
    <row r="21" spans="1:57" x14ac:dyDescent="0.2">
      <c r="A21" s="63" t="s">
        <v>283</v>
      </c>
      <c r="B21" s="54"/>
      <c r="C21" s="54"/>
      <c r="D21" s="130"/>
      <c r="E21" s="131">
        <v>0</v>
      </c>
      <c r="F21" s="132">
        <v>0</v>
      </c>
      <c r="G21" s="133">
        <f t="shared" ref="G21:G28" si="0">CHOOSE(BA21+1,HSV+PSV,HSV+PSV+Mont,HSV+PSV+Dodavka+Mont,HSV,PSV,Mont,Dodavka,Mont+Dodavka,0)</f>
        <v>0</v>
      </c>
      <c r="H21" s="134"/>
      <c r="I21" s="135">
        <f t="shared" ref="I21:I28" si="1">E21+F21*G21/100</f>
        <v>0</v>
      </c>
      <c r="BA21">
        <v>0</v>
      </c>
    </row>
    <row r="22" spans="1:57" x14ac:dyDescent="0.2">
      <c r="A22" s="63" t="s">
        <v>284</v>
      </c>
      <c r="B22" s="54"/>
      <c r="C22" s="54"/>
      <c r="D22" s="130"/>
      <c r="E22" s="131">
        <v>0</v>
      </c>
      <c r="F22" s="132">
        <v>0</v>
      </c>
      <c r="G22" s="133">
        <f t="shared" si="0"/>
        <v>0</v>
      </c>
      <c r="H22" s="134"/>
      <c r="I22" s="135">
        <f t="shared" si="1"/>
        <v>0</v>
      </c>
      <c r="BA22">
        <v>0</v>
      </c>
    </row>
    <row r="23" spans="1:57" x14ac:dyDescent="0.2">
      <c r="A23" s="63" t="s">
        <v>285</v>
      </c>
      <c r="B23" s="54"/>
      <c r="C23" s="54"/>
      <c r="D23" s="130"/>
      <c r="E23" s="131">
        <v>0</v>
      </c>
      <c r="F23" s="132">
        <v>0</v>
      </c>
      <c r="G23" s="133">
        <f t="shared" si="0"/>
        <v>0</v>
      </c>
      <c r="H23" s="134"/>
      <c r="I23" s="135">
        <f t="shared" si="1"/>
        <v>0</v>
      </c>
      <c r="BA23">
        <v>0</v>
      </c>
    </row>
    <row r="24" spans="1:57" x14ac:dyDescent="0.2">
      <c r="A24" s="63" t="s">
        <v>286</v>
      </c>
      <c r="B24" s="54"/>
      <c r="C24" s="54"/>
      <c r="D24" s="130"/>
      <c r="E24" s="131">
        <v>0</v>
      </c>
      <c r="F24" s="132">
        <v>0</v>
      </c>
      <c r="G24" s="133">
        <f t="shared" si="0"/>
        <v>0</v>
      </c>
      <c r="H24" s="134"/>
      <c r="I24" s="135">
        <f t="shared" si="1"/>
        <v>0</v>
      </c>
      <c r="BA24">
        <v>0</v>
      </c>
    </row>
    <row r="25" spans="1:57" x14ac:dyDescent="0.2">
      <c r="A25" s="63" t="s">
        <v>287</v>
      </c>
      <c r="B25" s="54"/>
      <c r="C25" s="54"/>
      <c r="D25" s="130"/>
      <c r="E25" s="131">
        <v>0</v>
      </c>
      <c r="F25" s="132">
        <v>0</v>
      </c>
      <c r="G25" s="133">
        <f t="shared" si="0"/>
        <v>0</v>
      </c>
      <c r="H25" s="134"/>
      <c r="I25" s="135">
        <f t="shared" si="1"/>
        <v>0</v>
      </c>
      <c r="BA25">
        <v>1</v>
      </c>
    </row>
    <row r="26" spans="1:57" x14ac:dyDescent="0.2">
      <c r="A26" s="63" t="s">
        <v>288</v>
      </c>
      <c r="B26" s="54"/>
      <c r="C26" s="54"/>
      <c r="D26" s="130"/>
      <c r="E26" s="131">
        <v>0</v>
      </c>
      <c r="F26" s="132">
        <v>0</v>
      </c>
      <c r="G26" s="133">
        <f t="shared" si="0"/>
        <v>0</v>
      </c>
      <c r="H26" s="134"/>
      <c r="I26" s="135">
        <f t="shared" si="1"/>
        <v>0</v>
      </c>
      <c r="BA26">
        <v>1</v>
      </c>
    </row>
    <row r="27" spans="1:57" x14ac:dyDescent="0.2">
      <c r="A27" s="63" t="s">
        <v>289</v>
      </c>
      <c r="B27" s="54"/>
      <c r="C27" s="54"/>
      <c r="D27" s="130"/>
      <c r="E27" s="131">
        <v>0</v>
      </c>
      <c r="F27" s="132">
        <v>0</v>
      </c>
      <c r="G27" s="133">
        <f t="shared" si="0"/>
        <v>0</v>
      </c>
      <c r="H27" s="134"/>
      <c r="I27" s="135">
        <f t="shared" si="1"/>
        <v>0</v>
      </c>
      <c r="BA27">
        <v>2</v>
      </c>
    </row>
    <row r="28" spans="1:57" x14ac:dyDescent="0.2">
      <c r="A28" s="63" t="s">
        <v>290</v>
      </c>
      <c r="B28" s="54"/>
      <c r="C28" s="54"/>
      <c r="D28" s="130"/>
      <c r="E28" s="131">
        <v>0</v>
      </c>
      <c r="F28" s="132">
        <v>0</v>
      </c>
      <c r="G28" s="133">
        <f t="shared" si="0"/>
        <v>0</v>
      </c>
      <c r="H28" s="134"/>
      <c r="I28" s="135">
        <f t="shared" si="1"/>
        <v>0</v>
      </c>
      <c r="BA28">
        <v>2</v>
      </c>
    </row>
    <row r="29" spans="1:57" ht="13.5" thickBot="1" x14ac:dyDescent="0.25">
      <c r="A29" s="136"/>
      <c r="B29" s="137" t="s">
        <v>64</v>
      </c>
      <c r="C29" s="138"/>
      <c r="D29" s="139"/>
      <c r="E29" s="140"/>
      <c r="F29" s="141"/>
      <c r="G29" s="141"/>
      <c r="H29" s="213">
        <f>SUM(I21:I28)</f>
        <v>0</v>
      </c>
      <c r="I29" s="214"/>
    </row>
    <row r="31" spans="1:57" x14ac:dyDescent="0.2">
      <c r="B31" s="122"/>
      <c r="F31" s="142"/>
      <c r="G31" s="143"/>
      <c r="H31" s="143"/>
      <c r="I31" s="144"/>
    </row>
    <row r="32" spans="1:57" x14ac:dyDescent="0.2">
      <c r="F32" s="142"/>
      <c r="G32" s="143"/>
      <c r="H32" s="143"/>
      <c r="I32" s="144"/>
    </row>
    <row r="33" spans="6:9" x14ac:dyDescent="0.2">
      <c r="F33" s="142"/>
      <c r="G33" s="143"/>
      <c r="H33" s="143"/>
      <c r="I33" s="144"/>
    </row>
    <row r="34" spans="6:9" x14ac:dyDescent="0.2">
      <c r="F34" s="142"/>
      <c r="G34" s="143"/>
      <c r="H34" s="143"/>
      <c r="I34" s="144"/>
    </row>
    <row r="35" spans="6:9" x14ac:dyDescent="0.2">
      <c r="F35" s="142"/>
      <c r="G35" s="143"/>
      <c r="H35" s="143"/>
      <c r="I35" s="144"/>
    </row>
    <row r="36" spans="6:9" x14ac:dyDescent="0.2">
      <c r="F36" s="142"/>
      <c r="G36" s="143"/>
      <c r="H36" s="143"/>
      <c r="I36" s="144"/>
    </row>
    <row r="37" spans="6:9" x14ac:dyDescent="0.2">
      <c r="F37" s="142"/>
      <c r="G37" s="143"/>
      <c r="H37" s="143"/>
      <c r="I37" s="144"/>
    </row>
    <row r="38" spans="6:9" x14ac:dyDescent="0.2">
      <c r="F38" s="142"/>
      <c r="G38" s="143"/>
      <c r="H38" s="143"/>
      <c r="I38" s="144"/>
    </row>
    <row r="39" spans="6:9" x14ac:dyDescent="0.2">
      <c r="F39" s="142"/>
      <c r="G39" s="143"/>
      <c r="H39" s="143"/>
      <c r="I39" s="144"/>
    </row>
    <row r="40" spans="6:9" x14ac:dyDescent="0.2">
      <c r="F40" s="142"/>
      <c r="G40" s="143"/>
      <c r="H40" s="143"/>
      <c r="I40" s="144"/>
    </row>
    <row r="41" spans="6:9" x14ac:dyDescent="0.2">
      <c r="F41" s="142"/>
      <c r="G41" s="143"/>
      <c r="H41" s="143"/>
      <c r="I41" s="144"/>
    </row>
    <row r="42" spans="6:9" x14ac:dyDescent="0.2">
      <c r="F42" s="142"/>
      <c r="G42" s="143"/>
      <c r="H42" s="143"/>
      <c r="I42" s="144"/>
    </row>
    <row r="43" spans="6:9" x14ac:dyDescent="0.2">
      <c r="F43" s="142"/>
      <c r="G43" s="143"/>
      <c r="H43" s="143"/>
      <c r="I43" s="144"/>
    </row>
    <row r="44" spans="6:9" x14ac:dyDescent="0.2">
      <c r="F44" s="142"/>
      <c r="G44" s="143"/>
      <c r="H44" s="143"/>
      <c r="I44" s="144"/>
    </row>
    <row r="45" spans="6:9" x14ac:dyDescent="0.2">
      <c r="F45" s="142"/>
      <c r="G45" s="143"/>
      <c r="H45" s="143"/>
      <c r="I45" s="144"/>
    </row>
    <row r="46" spans="6:9" x14ac:dyDescent="0.2">
      <c r="F46" s="142"/>
      <c r="G46" s="143"/>
      <c r="H46" s="143"/>
      <c r="I46" s="144"/>
    </row>
    <row r="47" spans="6:9" x14ac:dyDescent="0.2">
      <c r="F47" s="142"/>
      <c r="G47" s="143"/>
      <c r="H47" s="143"/>
      <c r="I47" s="144"/>
    </row>
    <row r="48" spans="6:9" x14ac:dyDescent="0.2">
      <c r="F48" s="142"/>
      <c r="G48" s="143"/>
      <c r="H48" s="143"/>
      <c r="I48" s="144"/>
    </row>
    <row r="49" spans="6:9" x14ac:dyDescent="0.2">
      <c r="F49" s="142"/>
      <c r="G49" s="143"/>
      <c r="H49" s="143"/>
      <c r="I49" s="144"/>
    </row>
    <row r="50" spans="6:9" x14ac:dyDescent="0.2">
      <c r="F50" s="142"/>
      <c r="G50" s="143"/>
      <c r="H50" s="143"/>
      <c r="I50" s="144"/>
    </row>
    <row r="51" spans="6:9" x14ac:dyDescent="0.2">
      <c r="F51" s="142"/>
      <c r="G51" s="143"/>
      <c r="H51" s="143"/>
      <c r="I51" s="144"/>
    </row>
    <row r="52" spans="6:9" x14ac:dyDescent="0.2">
      <c r="F52" s="142"/>
      <c r="G52" s="143"/>
      <c r="H52" s="143"/>
      <c r="I52" s="144"/>
    </row>
    <row r="53" spans="6:9" x14ac:dyDescent="0.2">
      <c r="F53" s="142"/>
      <c r="G53" s="143"/>
      <c r="H53" s="143"/>
      <c r="I53" s="144"/>
    </row>
    <row r="54" spans="6:9" x14ac:dyDescent="0.2">
      <c r="F54" s="142"/>
      <c r="G54" s="143"/>
      <c r="H54" s="143"/>
      <c r="I54" s="144"/>
    </row>
    <row r="55" spans="6:9" x14ac:dyDescent="0.2">
      <c r="F55" s="142"/>
      <c r="G55" s="143"/>
      <c r="H55" s="143"/>
      <c r="I55" s="144"/>
    </row>
    <row r="56" spans="6:9" x14ac:dyDescent="0.2">
      <c r="F56" s="142"/>
      <c r="G56" s="143"/>
      <c r="H56" s="143"/>
      <c r="I56" s="144"/>
    </row>
    <row r="57" spans="6:9" x14ac:dyDescent="0.2">
      <c r="F57" s="142"/>
      <c r="G57" s="143"/>
      <c r="H57" s="143"/>
      <c r="I57" s="144"/>
    </row>
    <row r="58" spans="6:9" x14ac:dyDescent="0.2">
      <c r="F58" s="142"/>
      <c r="G58" s="143"/>
      <c r="H58" s="143"/>
      <c r="I58" s="144"/>
    </row>
    <row r="59" spans="6:9" x14ac:dyDescent="0.2">
      <c r="F59" s="142"/>
      <c r="G59" s="143"/>
      <c r="H59" s="143"/>
      <c r="I59" s="144"/>
    </row>
    <row r="60" spans="6:9" x14ac:dyDescent="0.2">
      <c r="F60" s="142"/>
      <c r="G60" s="143"/>
      <c r="H60" s="143"/>
      <c r="I60" s="144"/>
    </row>
    <row r="61" spans="6:9" x14ac:dyDescent="0.2">
      <c r="F61" s="142"/>
      <c r="G61" s="143"/>
      <c r="H61" s="143"/>
      <c r="I61" s="144"/>
    </row>
    <row r="62" spans="6:9" x14ac:dyDescent="0.2">
      <c r="F62" s="142"/>
      <c r="G62" s="143"/>
      <c r="H62" s="143"/>
      <c r="I62" s="144"/>
    </row>
    <row r="63" spans="6:9" x14ac:dyDescent="0.2">
      <c r="F63" s="142"/>
      <c r="G63" s="143"/>
      <c r="H63" s="143"/>
      <c r="I63" s="144"/>
    </row>
    <row r="64" spans="6:9" x14ac:dyDescent="0.2">
      <c r="F64" s="142"/>
      <c r="G64" s="143"/>
      <c r="H64" s="143"/>
      <c r="I64" s="144"/>
    </row>
    <row r="65" spans="6:9" x14ac:dyDescent="0.2">
      <c r="F65" s="142"/>
      <c r="G65" s="143"/>
      <c r="H65" s="143"/>
      <c r="I65" s="144"/>
    </row>
    <row r="66" spans="6:9" x14ac:dyDescent="0.2">
      <c r="F66" s="142"/>
      <c r="G66" s="143"/>
      <c r="H66" s="143"/>
      <c r="I66" s="144"/>
    </row>
    <row r="67" spans="6:9" x14ac:dyDescent="0.2">
      <c r="F67" s="142"/>
      <c r="G67" s="143"/>
      <c r="H67" s="143"/>
      <c r="I67" s="144"/>
    </row>
    <row r="68" spans="6:9" x14ac:dyDescent="0.2">
      <c r="F68" s="142"/>
      <c r="G68" s="143"/>
      <c r="H68" s="143"/>
      <c r="I68" s="144"/>
    </row>
    <row r="69" spans="6:9" x14ac:dyDescent="0.2">
      <c r="F69" s="142"/>
      <c r="G69" s="143"/>
      <c r="H69" s="143"/>
      <c r="I69" s="144"/>
    </row>
    <row r="70" spans="6:9" x14ac:dyDescent="0.2">
      <c r="F70" s="142"/>
      <c r="G70" s="143"/>
      <c r="H70" s="143"/>
      <c r="I70" s="144"/>
    </row>
    <row r="71" spans="6:9" x14ac:dyDescent="0.2">
      <c r="F71" s="142"/>
      <c r="G71" s="143"/>
      <c r="H71" s="143"/>
      <c r="I71" s="144"/>
    </row>
    <row r="72" spans="6:9" x14ac:dyDescent="0.2">
      <c r="F72" s="142"/>
      <c r="G72" s="143"/>
      <c r="H72" s="143"/>
      <c r="I72" s="144"/>
    </row>
    <row r="73" spans="6:9" x14ac:dyDescent="0.2">
      <c r="F73" s="142"/>
      <c r="G73" s="143"/>
      <c r="H73" s="143"/>
      <c r="I73" s="144"/>
    </row>
    <row r="74" spans="6:9" x14ac:dyDescent="0.2">
      <c r="F74" s="142"/>
      <c r="G74" s="143"/>
      <c r="H74" s="143"/>
      <c r="I74" s="144"/>
    </row>
    <row r="75" spans="6:9" x14ac:dyDescent="0.2">
      <c r="F75" s="142"/>
      <c r="G75" s="143"/>
      <c r="H75" s="143"/>
      <c r="I75" s="144"/>
    </row>
    <row r="76" spans="6:9" x14ac:dyDescent="0.2">
      <c r="F76" s="142"/>
      <c r="G76" s="143"/>
      <c r="H76" s="143"/>
      <c r="I76" s="144"/>
    </row>
    <row r="77" spans="6:9" x14ac:dyDescent="0.2">
      <c r="F77" s="142"/>
      <c r="G77" s="143"/>
      <c r="H77" s="143"/>
      <c r="I77" s="144"/>
    </row>
    <row r="78" spans="6:9" x14ac:dyDescent="0.2">
      <c r="F78" s="142"/>
      <c r="G78" s="143"/>
      <c r="H78" s="143"/>
      <c r="I78" s="144"/>
    </row>
    <row r="79" spans="6:9" x14ac:dyDescent="0.2">
      <c r="F79" s="142"/>
      <c r="G79" s="143"/>
      <c r="H79" s="143"/>
      <c r="I79" s="144"/>
    </row>
    <row r="80" spans="6:9" x14ac:dyDescent="0.2">
      <c r="F80" s="142"/>
      <c r="G80" s="143"/>
      <c r="H80" s="143"/>
      <c r="I80" s="144"/>
    </row>
  </sheetData>
  <mergeCells count="4">
    <mergeCell ref="A1:B1"/>
    <mergeCell ref="A2:B2"/>
    <mergeCell ref="G2:I2"/>
    <mergeCell ref="H29:I29"/>
  </mergeCells>
  <pageMargins left="0.25" right="0.25" top="0.75" bottom="0.75" header="0.3" footer="0.3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221"/>
  <sheetViews>
    <sheetView showGridLines="0" showZeros="0" topLeftCell="A46" zoomScaleNormal="100" workbookViewId="0">
      <selection activeCell="J141" sqref="J141"/>
    </sheetView>
  </sheetViews>
  <sheetFormatPr defaultRowHeight="12.75" x14ac:dyDescent="0.2"/>
  <cols>
    <col min="1" max="1" width="4.42578125" style="145" customWidth="1"/>
    <col min="2" max="2" width="11.5703125" style="145" customWidth="1"/>
    <col min="3" max="3" width="40.42578125" style="145" customWidth="1"/>
    <col min="4" max="4" width="5.5703125" style="145" customWidth="1"/>
    <col min="5" max="5" width="8.5703125" style="185" customWidth="1"/>
    <col min="6" max="6" width="9.85546875" style="145" customWidth="1"/>
    <col min="7" max="7" width="13.85546875" style="145" customWidth="1"/>
    <col min="8" max="11" width="9.140625" style="145"/>
    <col min="12" max="12" width="75.42578125" style="145" customWidth="1"/>
    <col min="13" max="13" width="45.28515625" style="145" customWidth="1"/>
    <col min="14" max="16384" width="9.140625" style="145"/>
  </cols>
  <sheetData>
    <row r="1" spans="1:104" ht="15.75" x14ac:dyDescent="0.25">
      <c r="A1" s="215" t="s">
        <v>65</v>
      </c>
      <c r="B1" s="215"/>
      <c r="C1" s="215"/>
      <c r="D1" s="215"/>
      <c r="E1" s="215"/>
      <c r="F1" s="215"/>
      <c r="G1" s="215"/>
    </row>
    <row r="2" spans="1:104" ht="14.25" customHeight="1" thickBot="1" x14ac:dyDescent="0.25">
      <c r="A2" s="146"/>
      <c r="B2" s="147"/>
      <c r="C2" s="148"/>
      <c r="D2" s="148"/>
      <c r="E2" s="149"/>
      <c r="F2" s="148"/>
      <c r="G2" s="148"/>
    </row>
    <row r="3" spans="1:104" ht="13.5" thickTop="1" x14ac:dyDescent="0.2">
      <c r="A3" s="206" t="s">
        <v>49</v>
      </c>
      <c r="B3" s="207"/>
      <c r="C3" s="96" t="str">
        <f>CONCATENATE(cislostavby," ",nazevstavby)</f>
        <v>16007 SOU Svitavy - Alešova 3, Svitavy</v>
      </c>
      <c r="D3" s="97"/>
      <c r="E3" s="150" t="s">
        <v>66</v>
      </c>
      <c r="F3" s="151">
        <f>Rekapitulace!H1</f>
        <v>1</v>
      </c>
      <c r="G3" s="152"/>
    </row>
    <row r="4" spans="1:104" ht="13.5" thickBot="1" x14ac:dyDescent="0.25">
      <c r="A4" s="216" t="s">
        <v>51</v>
      </c>
      <c r="B4" s="209"/>
      <c r="C4" s="102" t="str">
        <f>CONCATENATE(cisloobjektu," ",nazevobjektu)</f>
        <v>1 Alešova 3, Svitavy</v>
      </c>
      <c r="D4" s="103"/>
      <c r="E4" s="217" t="str">
        <f>Rekapitulace!G2</f>
        <v>Ústřední vytápění</v>
      </c>
      <c r="F4" s="218"/>
      <c r="G4" s="219"/>
    </row>
    <row r="5" spans="1:104" ht="13.5" thickTop="1" x14ac:dyDescent="0.2">
      <c r="A5" s="153"/>
      <c r="B5" s="146"/>
      <c r="C5" s="146"/>
      <c r="D5" s="146"/>
      <c r="E5" s="154"/>
      <c r="F5" s="146"/>
      <c r="G5" s="155"/>
    </row>
    <row r="6" spans="1:104" x14ac:dyDescent="0.2">
      <c r="A6" s="156" t="s">
        <v>67</v>
      </c>
      <c r="B6" s="157" t="s">
        <v>68</v>
      </c>
      <c r="C6" s="157" t="s">
        <v>69</v>
      </c>
      <c r="D6" s="157" t="s">
        <v>70</v>
      </c>
      <c r="E6" s="158" t="s">
        <v>71</v>
      </c>
      <c r="F6" s="157" t="s">
        <v>72</v>
      </c>
      <c r="G6" s="159" t="s">
        <v>73</v>
      </c>
    </row>
    <row r="7" spans="1:104" x14ac:dyDescent="0.2">
      <c r="A7" s="160" t="s">
        <v>74</v>
      </c>
      <c r="B7" s="161" t="s">
        <v>81</v>
      </c>
      <c r="C7" s="162" t="s">
        <v>82</v>
      </c>
      <c r="D7" s="163"/>
      <c r="E7" s="164"/>
      <c r="F7" s="164"/>
      <c r="G7" s="165"/>
      <c r="H7" s="166"/>
      <c r="I7" s="166"/>
      <c r="O7" s="167">
        <v>1</v>
      </c>
    </row>
    <row r="8" spans="1:104" x14ac:dyDescent="0.2">
      <c r="A8" s="168">
        <v>1</v>
      </c>
      <c r="B8" s="169" t="s">
        <v>83</v>
      </c>
      <c r="C8" s="170" t="s">
        <v>291</v>
      </c>
      <c r="D8" s="171" t="s">
        <v>84</v>
      </c>
      <c r="E8" s="172">
        <v>112</v>
      </c>
      <c r="F8" s="172"/>
      <c r="G8" s="173">
        <f>E8*F8</f>
        <v>0</v>
      </c>
      <c r="O8" s="167">
        <v>2</v>
      </c>
      <c r="AA8" s="145">
        <v>1</v>
      </c>
      <c r="AB8" s="145">
        <v>7</v>
      </c>
      <c r="AC8" s="145">
        <v>7</v>
      </c>
      <c r="AZ8" s="145">
        <v>2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1</v>
      </c>
      <c r="CB8" s="174">
        <v>7</v>
      </c>
      <c r="CZ8" s="145">
        <v>2.0000000000000002E-5</v>
      </c>
    </row>
    <row r="9" spans="1:104" x14ac:dyDescent="0.2">
      <c r="A9" s="168">
        <v>2</v>
      </c>
      <c r="B9" s="169" t="s">
        <v>85</v>
      </c>
      <c r="C9" s="170" t="s">
        <v>292</v>
      </c>
      <c r="D9" s="171" t="s">
        <v>84</v>
      </c>
      <c r="E9" s="172">
        <v>86</v>
      </c>
      <c r="F9" s="172"/>
      <c r="G9" s="173">
        <f>E9*F9</f>
        <v>0</v>
      </c>
      <c r="O9" s="167">
        <v>2</v>
      </c>
      <c r="AA9" s="145">
        <v>1</v>
      </c>
      <c r="AB9" s="145">
        <v>7</v>
      </c>
      <c r="AC9" s="145">
        <v>7</v>
      </c>
      <c r="AZ9" s="145">
        <v>2</v>
      </c>
      <c r="BA9" s="145">
        <f>IF(AZ9=1,G9,0)</f>
        <v>0</v>
      </c>
      <c r="BB9" s="145">
        <f>IF(AZ9=2,G9,0)</f>
        <v>0</v>
      </c>
      <c r="BC9" s="145">
        <f>IF(AZ9=3,G9,0)</f>
        <v>0</v>
      </c>
      <c r="BD9" s="145">
        <f>IF(AZ9=4,G9,0)</f>
        <v>0</v>
      </c>
      <c r="BE9" s="145">
        <f>IF(AZ9=5,G9,0)</f>
        <v>0</v>
      </c>
      <c r="CA9" s="174">
        <v>1</v>
      </c>
      <c r="CB9" s="174">
        <v>7</v>
      </c>
      <c r="CZ9" s="145">
        <v>4.0000000000000003E-5</v>
      </c>
    </row>
    <row r="10" spans="1:104" x14ac:dyDescent="0.2">
      <c r="A10" s="168">
        <v>3</v>
      </c>
      <c r="B10" s="169" t="s">
        <v>86</v>
      </c>
      <c r="C10" s="170" t="s">
        <v>293</v>
      </c>
      <c r="D10" s="171" t="s">
        <v>84</v>
      </c>
      <c r="E10" s="172">
        <v>65</v>
      </c>
      <c r="F10" s="172"/>
      <c r="G10" s="173">
        <f>E10*F10</f>
        <v>0</v>
      </c>
      <c r="O10" s="167">
        <v>2</v>
      </c>
      <c r="AA10" s="145">
        <v>1</v>
      </c>
      <c r="AB10" s="145">
        <v>7</v>
      </c>
      <c r="AC10" s="145">
        <v>7</v>
      </c>
      <c r="AZ10" s="145">
        <v>2</v>
      </c>
      <c r="BA10" s="145">
        <f>IF(AZ10=1,G10,0)</f>
        <v>0</v>
      </c>
      <c r="BB10" s="145">
        <f>IF(AZ10=2,G10,0)</f>
        <v>0</v>
      </c>
      <c r="BC10" s="145">
        <f>IF(AZ10=3,G10,0)</f>
        <v>0</v>
      </c>
      <c r="BD10" s="145">
        <f>IF(AZ10=4,G10,0)</f>
        <v>0</v>
      </c>
      <c r="BE10" s="145">
        <f>IF(AZ10=5,G10,0)</f>
        <v>0</v>
      </c>
      <c r="CA10" s="174">
        <v>1</v>
      </c>
      <c r="CB10" s="174">
        <v>7</v>
      </c>
      <c r="CZ10" s="145">
        <v>8.0000000000000007E-5</v>
      </c>
    </row>
    <row r="11" spans="1:104" x14ac:dyDescent="0.2">
      <c r="A11" s="168">
        <v>4</v>
      </c>
      <c r="B11" s="169" t="s">
        <v>87</v>
      </c>
      <c r="C11" s="170" t="s">
        <v>294</v>
      </c>
      <c r="D11" s="171" t="s">
        <v>84</v>
      </c>
      <c r="E11" s="172">
        <v>19</v>
      </c>
      <c r="F11" s="172"/>
      <c r="G11" s="173">
        <f>E11*F11</f>
        <v>0</v>
      </c>
      <c r="O11" s="167">
        <v>2</v>
      </c>
      <c r="AA11" s="145">
        <v>1</v>
      </c>
      <c r="AB11" s="145">
        <v>7</v>
      </c>
      <c r="AC11" s="145">
        <v>7</v>
      </c>
      <c r="AZ11" s="145">
        <v>2</v>
      </c>
      <c r="BA11" s="145">
        <f>IF(AZ11=1,G11,0)</f>
        <v>0</v>
      </c>
      <c r="BB11" s="145">
        <f>IF(AZ11=2,G11,0)</f>
        <v>0</v>
      </c>
      <c r="BC11" s="145">
        <f>IF(AZ11=3,G11,0)</f>
        <v>0</v>
      </c>
      <c r="BD11" s="145">
        <f>IF(AZ11=4,G11,0)</f>
        <v>0</v>
      </c>
      <c r="BE11" s="145">
        <f>IF(AZ11=5,G11,0)</f>
        <v>0</v>
      </c>
      <c r="CA11" s="174">
        <v>1</v>
      </c>
      <c r="CB11" s="174">
        <v>7</v>
      </c>
      <c r="CZ11" s="145">
        <v>6.0000000000000002E-5</v>
      </c>
    </row>
    <row r="12" spans="1:104" x14ac:dyDescent="0.2">
      <c r="A12" s="168">
        <v>5</v>
      </c>
      <c r="B12" s="169" t="s">
        <v>88</v>
      </c>
      <c r="C12" s="170" t="s">
        <v>295</v>
      </c>
      <c r="D12" s="171" t="s">
        <v>84</v>
      </c>
      <c r="E12" s="172">
        <v>1</v>
      </c>
      <c r="F12" s="172"/>
      <c r="G12" s="173">
        <f>E12*F12</f>
        <v>0</v>
      </c>
      <c r="O12" s="167">
        <v>2</v>
      </c>
      <c r="AA12" s="145">
        <v>1</v>
      </c>
      <c r="AB12" s="145">
        <v>7</v>
      </c>
      <c r="AC12" s="145">
        <v>7</v>
      </c>
      <c r="AZ12" s="145">
        <v>2</v>
      </c>
      <c r="BA12" s="145">
        <f>IF(AZ12=1,G12,0)</f>
        <v>0</v>
      </c>
      <c r="BB12" s="145">
        <f>IF(AZ12=2,G12,0)</f>
        <v>0</v>
      </c>
      <c r="BC12" s="145">
        <f>IF(AZ12=3,G12,0)</f>
        <v>0</v>
      </c>
      <c r="BD12" s="145">
        <f>IF(AZ12=4,G12,0)</f>
        <v>0</v>
      </c>
      <c r="BE12" s="145">
        <f>IF(AZ12=5,G12,0)</f>
        <v>0</v>
      </c>
      <c r="CA12" s="174">
        <v>1</v>
      </c>
      <c r="CB12" s="174">
        <v>7</v>
      </c>
      <c r="CZ12" s="145">
        <v>1.2E-4</v>
      </c>
    </row>
    <row r="13" spans="1:104" x14ac:dyDescent="0.2">
      <c r="A13" s="175"/>
      <c r="B13" s="176" t="s">
        <v>76</v>
      </c>
      <c r="C13" s="177" t="str">
        <f>CONCATENATE(B7," ",C7)</f>
        <v>713 Izolace tepelné</v>
      </c>
      <c r="D13" s="178"/>
      <c r="E13" s="179"/>
      <c r="F13" s="180"/>
      <c r="G13" s="181">
        <f>SUM(G7:G12)</f>
        <v>0</v>
      </c>
      <c r="O13" s="167">
        <v>4</v>
      </c>
      <c r="BA13" s="182">
        <f>SUM(BA7:BA12)</f>
        <v>0</v>
      </c>
      <c r="BB13" s="182">
        <f>SUM(BB7:BB12)</f>
        <v>0</v>
      </c>
      <c r="BC13" s="182">
        <f>SUM(BC7:BC12)</f>
        <v>0</v>
      </c>
      <c r="BD13" s="182">
        <f>SUM(BD7:BD12)</f>
        <v>0</v>
      </c>
      <c r="BE13" s="182">
        <f>SUM(BE7:BE12)</f>
        <v>0</v>
      </c>
    </row>
    <row r="14" spans="1:104" x14ac:dyDescent="0.2">
      <c r="A14" s="160" t="s">
        <v>74</v>
      </c>
      <c r="B14" s="161" t="s">
        <v>89</v>
      </c>
      <c r="C14" s="162" t="s">
        <v>90</v>
      </c>
      <c r="D14" s="163"/>
      <c r="E14" s="164"/>
      <c r="F14" s="164"/>
      <c r="G14" s="165"/>
      <c r="H14" s="166"/>
      <c r="I14" s="166"/>
      <c r="O14" s="167">
        <v>1</v>
      </c>
    </row>
    <row r="15" spans="1:104" x14ac:dyDescent="0.2">
      <c r="A15" s="168">
        <v>6</v>
      </c>
      <c r="B15" s="169" t="s">
        <v>91</v>
      </c>
      <c r="C15" s="170" t="s">
        <v>296</v>
      </c>
      <c r="D15" s="171" t="s">
        <v>84</v>
      </c>
      <c r="E15" s="172">
        <v>3</v>
      </c>
      <c r="F15" s="172"/>
      <c r="G15" s="173">
        <f>E15*F15</f>
        <v>0</v>
      </c>
      <c r="O15" s="167">
        <v>2</v>
      </c>
      <c r="AA15" s="145">
        <v>1</v>
      </c>
      <c r="AB15" s="145">
        <v>7</v>
      </c>
      <c r="AC15" s="145">
        <v>7</v>
      </c>
      <c r="AZ15" s="145">
        <v>2</v>
      </c>
      <c r="BA15" s="145">
        <f>IF(AZ15=1,G15,0)</f>
        <v>0</v>
      </c>
      <c r="BB15" s="145">
        <f>IF(AZ15=2,G15,0)</f>
        <v>0</v>
      </c>
      <c r="BC15" s="145">
        <f>IF(AZ15=3,G15,0)</f>
        <v>0</v>
      </c>
      <c r="BD15" s="145">
        <f>IF(AZ15=4,G15,0)</f>
        <v>0</v>
      </c>
      <c r="BE15" s="145">
        <f>IF(AZ15=5,G15,0)</f>
        <v>0</v>
      </c>
      <c r="CA15" s="174">
        <v>1</v>
      </c>
      <c r="CB15" s="174">
        <v>7</v>
      </c>
      <c r="CZ15" s="145">
        <v>3.98E-3</v>
      </c>
    </row>
    <row r="16" spans="1:104" x14ac:dyDescent="0.2">
      <c r="A16" s="168">
        <v>7</v>
      </c>
      <c r="B16" s="169" t="s">
        <v>92</v>
      </c>
      <c r="C16" s="170" t="s">
        <v>93</v>
      </c>
      <c r="D16" s="171" t="s">
        <v>94</v>
      </c>
      <c r="E16" s="172">
        <v>1</v>
      </c>
      <c r="F16" s="172"/>
      <c r="G16" s="173">
        <f>E16*F16</f>
        <v>0</v>
      </c>
      <c r="O16" s="167">
        <v>2</v>
      </c>
      <c r="AA16" s="145">
        <v>1</v>
      </c>
      <c r="AB16" s="145">
        <v>7</v>
      </c>
      <c r="AC16" s="145">
        <v>7</v>
      </c>
      <c r="AZ16" s="145">
        <v>2</v>
      </c>
      <c r="BA16" s="145">
        <f>IF(AZ16=1,G16,0)</f>
        <v>0</v>
      </c>
      <c r="BB16" s="145">
        <f>IF(AZ16=2,G16,0)</f>
        <v>0</v>
      </c>
      <c r="BC16" s="145">
        <f>IF(AZ16=3,G16,0)</f>
        <v>0</v>
      </c>
      <c r="BD16" s="145">
        <f>IF(AZ16=4,G16,0)</f>
        <v>0</v>
      </c>
      <c r="BE16" s="145">
        <f>IF(AZ16=5,G16,0)</f>
        <v>0</v>
      </c>
      <c r="CA16" s="174">
        <v>1</v>
      </c>
      <c r="CB16" s="174">
        <v>7</v>
      </c>
      <c r="CZ16" s="145">
        <v>5.5300000000000002E-3</v>
      </c>
    </row>
    <row r="17" spans="1:104" x14ac:dyDescent="0.2">
      <c r="A17" s="168">
        <v>8</v>
      </c>
      <c r="B17" s="169" t="s">
        <v>95</v>
      </c>
      <c r="C17" s="170" t="s">
        <v>297</v>
      </c>
      <c r="D17" s="171" t="s">
        <v>96</v>
      </c>
      <c r="E17" s="172">
        <v>1</v>
      </c>
      <c r="F17" s="172"/>
      <c r="G17" s="173">
        <f>E17*F17</f>
        <v>0</v>
      </c>
      <c r="O17" s="167">
        <v>2</v>
      </c>
      <c r="AA17" s="145">
        <v>1</v>
      </c>
      <c r="AB17" s="145">
        <v>7</v>
      </c>
      <c r="AC17" s="145">
        <v>7</v>
      </c>
      <c r="AZ17" s="145">
        <v>2</v>
      </c>
      <c r="BA17" s="145">
        <f>IF(AZ17=1,G17,0)</f>
        <v>0</v>
      </c>
      <c r="BB17" s="145">
        <f>IF(AZ17=2,G17,0)</f>
        <v>0</v>
      </c>
      <c r="BC17" s="145">
        <f>IF(AZ17=3,G17,0)</f>
        <v>0</v>
      </c>
      <c r="BD17" s="145">
        <f>IF(AZ17=4,G17,0)</f>
        <v>0</v>
      </c>
      <c r="BE17" s="145">
        <f>IF(AZ17=5,G17,0)</f>
        <v>0</v>
      </c>
      <c r="CA17" s="174">
        <v>1</v>
      </c>
      <c r="CB17" s="174">
        <v>7</v>
      </c>
      <c r="CZ17" s="145">
        <v>3.9399999999999999E-3</v>
      </c>
    </row>
    <row r="18" spans="1:104" x14ac:dyDescent="0.2">
      <c r="A18" s="168">
        <v>9</v>
      </c>
      <c r="B18" s="169" t="s">
        <v>97</v>
      </c>
      <c r="C18" s="170" t="s">
        <v>98</v>
      </c>
      <c r="D18" s="171" t="s">
        <v>99</v>
      </c>
      <c r="E18" s="172">
        <v>1</v>
      </c>
      <c r="F18" s="172"/>
      <c r="G18" s="173">
        <f>E18*F18</f>
        <v>0</v>
      </c>
      <c r="O18" s="167">
        <v>2</v>
      </c>
      <c r="AA18" s="145">
        <v>12</v>
      </c>
      <c r="AB18" s="145">
        <v>0</v>
      </c>
      <c r="AC18" s="145">
        <v>29</v>
      </c>
      <c r="AZ18" s="145">
        <v>2</v>
      </c>
      <c r="BA18" s="145">
        <f>IF(AZ18=1,G18,0)</f>
        <v>0</v>
      </c>
      <c r="BB18" s="145">
        <f>IF(AZ18=2,G18,0)</f>
        <v>0</v>
      </c>
      <c r="BC18" s="145">
        <f>IF(AZ18=3,G18,0)</f>
        <v>0</v>
      </c>
      <c r="BD18" s="145">
        <f>IF(AZ18=4,G18,0)</f>
        <v>0</v>
      </c>
      <c r="BE18" s="145">
        <f>IF(AZ18=5,G18,0)</f>
        <v>0</v>
      </c>
      <c r="CA18" s="174">
        <v>12</v>
      </c>
      <c r="CB18" s="174">
        <v>0</v>
      </c>
      <c r="CZ18" s="145">
        <v>0</v>
      </c>
    </row>
    <row r="19" spans="1:104" x14ac:dyDescent="0.2">
      <c r="A19" s="168">
        <v>10</v>
      </c>
      <c r="B19" s="169" t="s">
        <v>97</v>
      </c>
      <c r="C19" s="170" t="s">
        <v>100</v>
      </c>
      <c r="D19" s="171" t="s">
        <v>99</v>
      </c>
      <c r="E19" s="172">
        <v>1</v>
      </c>
      <c r="F19" s="172"/>
      <c r="G19" s="173">
        <f>E19*F19</f>
        <v>0</v>
      </c>
      <c r="O19" s="167">
        <v>2</v>
      </c>
      <c r="AA19" s="145">
        <v>12</v>
      </c>
      <c r="AB19" s="145">
        <v>0</v>
      </c>
      <c r="AC19" s="145">
        <v>30</v>
      </c>
      <c r="AZ19" s="145">
        <v>2</v>
      </c>
      <c r="BA19" s="145">
        <f>IF(AZ19=1,G19,0)</f>
        <v>0</v>
      </c>
      <c r="BB19" s="145">
        <f>IF(AZ19=2,G19,0)</f>
        <v>0</v>
      </c>
      <c r="BC19" s="145">
        <f>IF(AZ19=3,G19,0)</f>
        <v>0</v>
      </c>
      <c r="BD19" s="145">
        <f>IF(AZ19=4,G19,0)</f>
        <v>0</v>
      </c>
      <c r="BE19" s="145">
        <f>IF(AZ19=5,G19,0)</f>
        <v>0</v>
      </c>
      <c r="CA19" s="174">
        <v>12</v>
      </c>
      <c r="CB19" s="174">
        <v>0</v>
      </c>
      <c r="CZ19" s="145">
        <v>0</v>
      </c>
    </row>
    <row r="20" spans="1:104" x14ac:dyDescent="0.2">
      <c r="A20" s="175"/>
      <c r="B20" s="176" t="s">
        <v>76</v>
      </c>
      <c r="C20" s="177" t="str">
        <f>CONCATENATE(B14," ",C14)</f>
        <v>722 Vnitřní vodovod</v>
      </c>
      <c r="D20" s="178"/>
      <c r="E20" s="179"/>
      <c r="F20" s="180"/>
      <c r="G20" s="181">
        <f>SUM(G14:G19)</f>
        <v>0</v>
      </c>
      <c r="O20" s="167">
        <v>4</v>
      </c>
      <c r="BA20" s="182">
        <f>SUM(BA14:BA19)</f>
        <v>0</v>
      </c>
      <c r="BB20" s="182">
        <f>SUM(BB14:BB19)</f>
        <v>0</v>
      </c>
      <c r="BC20" s="182">
        <f>SUM(BC14:BC19)</f>
        <v>0</v>
      </c>
      <c r="BD20" s="182">
        <f>SUM(BD14:BD19)</f>
        <v>0</v>
      </c>
      <c r="BE20" s="182">
        <f>SUM(BE14:BE19)</f>
        <v>0</v>
      </c>
    </row>
    <row r="21" spans="1:104" x14ac:dyDescent="0.2">
      <c r="A21" s="160" t="s">
        <v>74</v>
      </c>
      <c r="B21" s="161" t="s">
        <v>101</v>
      </c>
      <c r="C21" s="162" t="s">
        <v>102</v>
      </c>
      <c r="D21" s="163"/>
      <c r="E21" s="164"/>
      <c r="F21" s="164"/>
      <c r="G21" s="165"/>
      <c r="H21" s="166"/>
      <c r="I21" s="166"/>
      <c r="O21" s="167">
        <v>1</v>
      </c>
    </row>
    <row r="22" spans="1:104" x14ac:dyDescent="0.2">
      <c r="A22" s="168">
        <v>11</v>
      </c>
      <c r="B22" s="169" t="s">
        <v>103</v>
      </c>
      <c r="C22" s="170" t="s">
        <v>104</v>
      </c>
      <c r="D22" s="171" t="s">
        <v>84</v>
      </c>
      <c r="E22" s="172">
        <v>2</v>
      </c>
      <c r="F22" s="172"/>
      <c r="G22" s="173">
        <f t="shared" ref="G22:G35" si="0">E22*F22</f>
        <v>0</v>
      </c>
      <c r="O22" s="167">
        <v>2</v>
      </c>
      <c r="AA22" s="145">
        <v>1</v>
      </c>
      <c r="AB22" s="145">
        <v>7</v>
      </c>
      <c r="AC22" s="145">
        <v>7</v>
      </c>
      <c r="AZ22" s="145">
        <v>2</v>
      </c>
      <c r="BA22" s="145">
        <f t="shared" ref="BA22:BA35" si="1">IF(AZ22=1,G22,0)</f>
        <v>0</v>
      </c>
      <c r="BB22" s="145">
        <f t="shared" ref="BB22:BB35" si="2">IF(AZ22=2,G22,0)</f>
        <v>0</v>
      </c>
      <c r="BC22" s="145">
        <f t="shared" ref="BC22:BC35" si="3">IF(AZ22=3,G22,0)</f>
        <v>0</v>
      </c>
      <c r="BD22" s="145">
        <f t="shared" ref="BD22:BD35" si="4">IF(AZ22=4,G22,0)</f>
        <v>0</v>
      </c>
      <c r="BE22" s="145">
        <f t="shared" ref="BE22:BE35" si="5">IF(AZ22=5,G22,0)</f>
        <v>0</v>
      </c>
      <c r="CA22" s="174">
        <v>1</v>
      </c>
      <c r="CB22" s="174">
        <v>7</v>
      </c>
      <c r="CZ22" s="145">
        <v>1.7219999999999999E-2</v>
      </c>
    </row>
    <row r="23" spans="1:104" x14ac:dyDescent="0.2">
      <c r="A23" s="168">
        <v>12</v>
      </c>
      <c r="B23" s="169" t="s">
        <v>105</v>
      </c>
      <c r="C23" s="170" t="s">
        <v>106</v>
      </c>
      <c r="D23" s="171" t="s">
        <v>84</v>
      </c>
      <c r="E23" s="172">
        <v>0.5</v>
      </c>
      <c r="F23" s="172"/>
      <c r="G23" s="173">
        <f t="shared" si="0"/>
        <v>0</v>
      </c>
      <c r="O23" s="167">
        <v>2</v>
      </c>
      <c r="AA23" s="145">
        <v>1</v>
      </c>
      <c r="AB23" s="145">
        <v>7</v>
      </c>
      <c r="AC23" s="145">
        <v>7</v>
      </c>
      <c r="AZ23" s="145">
        <v>2</v>
      </c>
      <c r="BA23" s="145">
        <f t="shared" si="1"/>
        <v>0</v>
      </c>
      <c r="BB23" s="145">
        <f t="shared" si="2"/>
        <v>0</v>
      </c>
      <c r="BC23" s="145">
        <f t="shared" si="3"/>
        <v>0</v>
      </c>
      <c r="BD23" s="145">
        <f t="shared" si="4"/>
        <v>0</v>
      </c>
      <c r="BE23" s="145">
        <f t="shared" si="5"/>
        <v>0</v>
      </c>
      <c r="CA23" s="174">
        <v>1</v>
      </c>
      <c r="CB23" s="174">
        <v>7</v>
      </c>
      <c r="CZ23" s="145">
        <v>3.0100000000000001E-3</v>
      </c>
    </row>
    <row r="24" spans="1:104" x14ac:dyDescent="0.2">
      <c r="A24" s="168">
        <v>13</v>
      </c>
      <c r="B24" s="169" t="s">
        <v>107</v>
      </c>
      <c r="C24" s="170" t="s">
        <v>108</v>
      </c>
      <c r="D24" s="171" t="s">
        <v>84</v>
      </c>
      <c r="E24" s="172">
        <v>14</v>
      </c>
      <c r="F24" s="172"/>
      <c r="G24" s="173">
        <f t="shared" si="0"/>
        <v>0</v>
      </c>
      <c r="O24" s="167">
        <v>2</v>
      </c>
      <c r="AA24" s="145">
        <v>1</v>
      </c>
      <c r="AB24" s="145">
        <v>7</v>
      </c>
      <c r="AC24" s="145">
        <v>7</v>
      </c>
      <c r="AZ24" s="145">
        <v>2</v>
      </c>
      <c r="BA24" s="145">
        <f t="shared" si="1"/>
        <v>0</v>
      </c>
      <c r="BB24" s="145">
        <f t="shared" si="2"/>
        <v>0</v>
      </c>
      <c r="BC24" s="145">
        <f t="shared" si="3"/>
        <v>0</v>
      </c>
      <c r="BD24" s="145">
        <f t="shared" si="4"/>
        <v>0</v>
      </c>
      <c r="BE24" s="145">
        <f t="shared" si="5"/>
        <v>0</v>
      </c>
      <c r="CA24" s="174">
        <v>1</v>
      </c>
      <c r="CB24" s="174">
        <v>7</v>
      </c>
      <c r="CZ24" s="145">
        <v>4.9899999999999996E-3</v>
      </c>
    </row>
    <row r="25" spans="1:104" x14ac:dyDescent="0.2">
      <c r="A25" s="168">
        <v>14</v>
      </c>
      <c r="B25" s="169" t="s">
        <v>109</v>
      </c>
      <c r="C25" s="170" t="s">
        <v>110</v>
      </c>
      <c r="D25" s="171" t="s">
        <v>94</v>
      </c>
      <c r="E25" s="172">
        <v>2</v>
      </c>
      <c r="F25" s="172"/>
      <c r="G25" s="173">
        <f t="shared" si="0"/>
        <v>0</v>
      </c>
      <c r="O25" s="167">
        <v>2</v>
      </c>
      <c r="AA25" s="145">
        <v>1</v>
      </c>
      <c r="AB25" s="145">
        <v>7</v>
      </c>
      <c r="AC25" s="145">
        <v>7</v>
      </c>
      <c r="AZ25" s="145">
        <v>2</v>
      </c>
      <c r="BA25" s="145">
        <f t="shared" si="1"/>
        <v>0</v>
      </c>
      <c r="BB25" s="145">
        <f t="shared" si="2"/>
        <v>0</v>
      </c>
      <c r="BC25" s="145">
        <f t="shared" si="3"/>
        <v>0</v>
      </c>
      <c r="BD25" s="145">
        <f t="shared" si="4"/>
        <v>0</v>
      </c>
      <c r="BE25" s="145">
        <f t="shared" si="5"/>
        <v>0</v>
      </c>
      <c r="CA25" s="174">
        <v>1</v>
      </c>
      <c r="CB25" s="174">
        <v>7</v>
      </c>
      <c r="CZ25" s="145">
        <v>4.0400000000000002E-3</v>
      </c>
    </row>
    <row r="26" spans="1:104" x14ac:dyDescent="0.2">
      <c r="A26" s="168">
        <v>15</v>
      </c>
      <c r="B26" s="169" t="s">
        <v>111</v>
      </c>
      <c r="C26" s="170" t="s">
        <v>112</v>
      </c>
      <c r="D26" s="171" t="s">
        <v>96</v>
      </c>
      <c r="E26" s="172">
        <v>1</v>
      </c>
      <c r="F26" s="172"/>
      <c r="G26" s="173">
        <f t="shared" si="0"/>
        <v>0</v>
      </c>
      <c r="O26" s="167">
        <v>2</v>
      </c>
      <c r="AA26" s="145">
        <v>1</v>
      </c>
      <c r="AB26" s="145">
        <v>7</v>
      </c>
      <c r="AC26" s="145">
        <v>7</v>
      </c>
      <c r="AZ26" s="145">
        <v>2</v>
      </c>
      <c r="BA26" s="145">
        <f t="shared" si="1"/>
        <v>0</v>
      </c>
      <c r="BB26" s="145">
        <f t="shared" si="2"/>
        <v>0</v>
      </c>
      <c r="BC26" s="145">
        <f t="shared" si="3"/>
        <v>0</v>
      </c>
      <c r="BD26" s="145">
        <f t="shared" si="4"/>
        <v>0</v>
      </c>
      <c r="BE26" s="145">
        <f t="shared" si="5"/>
        <v>0</v>
      </c>
      <c r="CA26" s="174">
        <v>1</v>
      </c>
      <c r="CB26" s="174">
        <v>7</v>
      </c>
      <c r="CZ26" s="145">
        <v>0</v>
      </c>
    </row>
    <row r="27" spans="1:104" x14ac:dyDescent="0.2">
      <c r="A27" s="168">
        <v>16</v>
      </c>
      <c r="B27" s="169" t="s">
        <v>113</v>
      </c>
      <c r="C27" s="170" t="s">
        <v>114</v>
      </c>
      <c r="D27" s="171" t="s">
        <v>84</v>
      </c>
      <c r="E27" s="172">
        <v>25</v>
      </c>
      <c r="F27" s="172"/>
      <c r="G27" s="173">
        <f t="shared" si="0"/>
        <v>0</v>
      </c>
      <c r="O27" s="167">
        <v>2</v>
      </c>
      <c r="AA27" s="145">
        <v>1</v>
      </c>
      <c r="AB27" s="145">
        <v>7</v>
      </c>
      <c r="AC27" s="145">
        <v>7</v>
      </c>
      <c r="AZ27" s="145">
        <v>2</v>
      </c>
      <c r="BA27" s="145">
        <f t="shared" si="1"/>
        <v>0</v>
      </c>
      <c r="BB27" s="145">
        <f t="shared" si="2"/>
        <v>0</v>
      </c>
      <c r="BC27" s="145">
        <f t="shared" si="3"/>
        <v>0</v>
      </c>
      <c r="BD27" s="145">
        <f t="shared" si="4"/>
        <v>0</v>
      </c>
      <c r="BE27" s="145">
        <f t="shared" si="5"/>
        <v>0</v>
      </c>
      <c r="CA27" s="174">
        <v>1</v>
      </c>
      <c r="CB27" s="174">
        <v>7</v>
      </c>
      <c r="CZ27" s="145">
        <v>0</v>
      </c>
    </row>
    <row r="28" spans="1:104" x14ac:dyDescent="0.2">
      <c r="A28" s="168">
        <v>17</v>
      </c>
      <c r="B28" s="169" t="s">
        <v>115</v>
      </c>
      <c r="C28" s="170" t="s">
        <v>116</v>
      </c>
      <c r="D28" s="171" t="s">
        <v>96</v>
      </c>
      <c r="E28" s="172">
        <v>1</v>
      </c>
      <c r="F28" s="172"/>
      <c r="G28" s="173">
        <f t="shared" si="0"/>
        <v>0</v>
      </c>
      <c r="O28" s="167">
        <v>2</v>
      </c>
      <c r="AA28" s="145">
        <v>1</v>
      </c>
      <c r="AB28" s="145">
        <v>7</v>
      </c>
      <c r="AC28" s="145">
        <v>7</v>
      </c>
      <c r="AZ28" s="145">
        <v>2</v>
      </c>
      <c r="BA28" s="145">
        <f t="shared" si="1"/>
        <v>0</v>
      </c>
      <c r="BB28" s="145">
        <f t="shared" si="2"/>
        <v>0</v>
      </c>
      <c r="BC28" s="145">
        <f t="shared" si="3"/>
        <v>0</v>
      </c>
      <c r="BD28" s="145">
        <f t="shared" si="4"/>
        <v>0</v>
      </c>
      <c r="BE28" s="145">
        <f t="shared" si="5"/>
        <v>0</v>
      </c>
      <c r="CA28" s="174">
        <v>1</v>
      </c>
      <c r="CB28" s="174">
        <v>7</v>
      </c>
      <c r="CZ28" s="145">
        <v>0</v>
      </c>
    </row>
    <row r="29" spans="1:104" x14ac:dyDescent="0.2">
      <c r="A29" s="168">
        <v>18</v>
      </c>
      <c r="B29" s="169" t="s">
        <v>117</v>
      </c>
      <c r="C29" s="170" t="s">
        <v>298</v>
      </c>
      <c r="D29" s="171" t="s">
        <v>96</v>
      </c>
      <c r="E29" s="172">
        <v>2</v>
      </c>
      <c r="F29" s="172"/>
      <c r="G29" s="173">
        <f t="shared" si="0"/>
        <v>0</v>
      </c>
      <c r="O29" s="167">
        <v>2</v>
      </c>
      <c r="AA29" s="145">
        <v>1</v>
      </c>
      <c r="AB29" s="145">
        <v>7</v>
      </c>
      <c r="AC29" s="145">
        <v>7</v>
      </c>
      <c r="AZ29" s="145">
        <v>2</v>
      </c>
      <c r="BA29" s="145">
        <f t="shared" si="1"/>
        <v>0</v>
      </c>
      <c r="BB29" s="145">
        <f t="shared" si="2"/>
        <v>0</v>
      </c>
      <c r="BC29" s="145">
        <f t="shared" si="3"/>
        <v>0</v>
      </c>
      <c r="BD29" s="145">
        <f t="shared" si="4"/>
        <v>0</v>
      </c>
      <c r="BE29" s="145">
        <f t="shared" si="5"/>
        <v>0</v>
      </c>
      <c r="CA29" s="174">
        <v>1</v>
      </c>
      <c r="CB29" s="174">
        <v>7</v>
      </c>
      <c r="CZ29" s="145">
        <v>0</v>
      </c>
    </row>
    <row r="30" spans="1:104" x14ac:dyDescent="0.2">
      <c r="A30" s="168">
        <v>19</v>
      </c>
      <c r="B30" s="169" t="s">
        <v>118</v>
      </c>
      <c r="C30" s="170" t="s">
        <v>119</v>
      </c>
      <c r="D30" s="171" t="s">
        <v>96</v>
      </c>
      <c r="E30" s="172">
        <v>2</v>
      </c>
      <c r="F30" s="172"/>
      <c r="G30" s="173">
        <f t="shared" si="0"/>
        <v>0</v>
      </c>
      <c r="O30" s="167">
        <v>2</v>
      </c>
      <c r="AA30" s="145">
        <v>1</v>
      </c>
      <c r="AB30" s="145">
        <v>7</v>
      </c>
      <c r="AC30" s="145">
        <v>7</v>
      </c>
      <c r="AZ30" s="145">
        <v>2</v>
      </c>
      <c r="BA30" s="145">
        <f t="shared" si="1"/>
        <v>0</v>
      </c>
      <c r="BB30" s="145">
        <f t="shared" si="2"/>
        <v>0</v>
      </c>
      <c r="BC30" s="145">
        <f t="shared" si="3"/>
        <v>0</v>
      </c>
      <c r="BD30" s="145">
        <f t="shared" si="4"/>
        <v>0</v>
      </c>
      <c r="BE30" s="145">
        <f t="shared" si="5"/>
        <v>0</v>
      </c>
      <c r="CA30" s="174">
        <v>1</v>
      </c>
      <c r="CB30" s="174">
        <v>7</v>
      </c>
      <c r="CZ30" s="145">
        <v>3.0000000000000001E-5</v>
      </c>
    </row>
    <row r="31" spans="1:104" ht="22.5" x14ac:dyDescent="0.2">
      <c r="A31" s="168">
        <v>20</v>
      </c>
      <c r="B31" s="169" t="s">
        <v>120</v>
      </c>
      <c r="C31" s="170" t="s">
        <v>121</v>
      </c>
      <c r="D31" s="171" t="s">
        <v>122</v>
      </c>
      <c r="E31" s="172">
        <v>8</v>
      </c>
      <c r="F31" s="172"/>
      <c r="G31" s="173">
        <f t="shared" si="0"/>
        <v>0</v>
      </c>
      <c r="O31" s="167">
        <v>2</v>
      </c>
      <c r="AA31" s="145">
        <v>12</v>
      </c>
      <c r="AB31" s="145">
        <v>0</v>
      </c>
      <c r="AC31" s="145">
        <v>123</v>
      </c>
      <c r="AZ31" s="145">
        <v>2</v>
      </c>
      <c r="BA31" s="145">
        <f t="shared" si="1"/>
        <v>0</v>
      </c>
      <c r="BB31" s="145">
        <f t="shared" si="2"/>
        <v>0</v>
      </c>
      <c r="BC31" s="145">
        <f t="shared" si="3"/>
        <v>0</v>
      </c>
      <c r="BD31" s="145">
        <f t="shared" si="4"/>
        <v>0</v>
      </c>
      <c r="BE31" s="145">
        <f t="shared" si="5"/>
        <v>0</v>
      </c>
      <c r="CA31" s="174">
        <v>12</v>
      </c>
      <c r="CB31" s="174">
        <v>0</v>
      </c>
      <c r="CZ31" s="145">
        <v>0</v>
      </c>
    </row>
    <row r="32" spans="1:104" x14ac:dyDescent="0.2">
      <c r="A32" s="168">
        <v>21</v>
      </c>
      <c r="B32" s="169" t="s">
        <v>123</v>
      </c>
      <c r="C32" s="170" t="s">
        <v>124</v>
      </c>
      <c r="D32" s="171" t="s">
        <v>62</v>
      </c>
      <c r="E32" s="172"/>
      <c r="F32" s="172"/>
      <c r="G32" s="173">
        <f t="shared" si="0"/>
        <v>0</v>
      </c>
      <c r="O32" s="167">
        <v>2</v>
      </c>
      <c r="AA32" s="145">
        <v>7</v>
      </c>
      <c r="AB32" s="145">
        <v>1002</v>
      </c>
      <c r="AC32" s="145">
        <v>5</v>
      </c>
      <c r="AZ32" s="145">
        <v>2</v>
      </c>
      <c r="BA32" s="145">
        <f t="shared" si="1"/>
        <v>0</v>
      </c>
      <c r="BB32" s="145">
        <f t="shared" si="2"/>
        <v>0</v>
      </c>
      <c r="BC32" s="145">
        <f t="shared" si="3"/>
        <v>0</v>
      </c>
      <c r="BD32" s="145">
        <f t="shared" si="4"/>
        <v>0</v>
      </c>
      <c r="BE32" s="145">
        <f t="shared" si="5"/>
        <v>0</v>
      </c>
      <c r="CA32" s="174">
        <v>7</v>
      </c>
      <c r="CB32" s="174">
        <v>1002</v>
      </c>
      <c r="CZ32" s="145">
        <v>0</v>
      </c>
    </row>
    <row r="33" spans="1:104" ht="22.5" x14ac:dyDescent="0.2">
      <c r="A33" s="168">
        <v>22</v>
      </c>
      <c r="B33" s="169" t="s">
        <v>125</v>
      </c>
      <c r="C33" s="170" t="s">
        <v>126</v>
      </c>
      <c r="D33" s="171" t="s">
        <v>122</v>
      </c>
      <c r="E33" s="172">
        <v>8</v>
      </c>
      <c r="F33" s="172"/>
      <c r="G33" s="173">
        <f t="shared" si="0"/>
        <v>0</v>
      </c>
      <c r="O33" s="167">
        <v>2</v>
      </c>
      <c r="AA33" s="145">
        <v>10</v>
      </c>
      <c r="AB33" s="145">
        <v>0</v>
      </c>
      <c r="AC33" s="145">
        <v>8</v>
      </c>
      <c r="AZ33" s="145">
        <v>5</v>
      </c>
      <c r="BA33" s="145">
        <f t="shared" si="1"/>
        <v>0</v>
      </c>
      <c r="BB33" s="145">
        <f t="shared" si="2"/>
        <v>0</v>
      </c>
      <c r="BC33" s="145">
        <f t="shared" si="3"/>
        <v>0</v>
      </c>
      <c r="BD33" s="145">
        <f t="shared" si="4"/>
        <v>0</v>
      </c>
      <c r="BE33" s="145">
        <f t="shared" si="5"/>
        <v>0</v>
      </c>
      <c r="CA33" s="174">
        <v>10</v>
      </c>
      <c r="CB33" s="174">
        <v>0</v>
      </c>
      <c r="CZ33" s="145">
        <v>0</v>
      </c>
    </row>
    <row r="34" spans="1:104" ht="22.5" x14ac:dyDescent="0.2">
      <c r="A34" s="168">
        <v>23</v>
      </c>
      <c r="B34" s="169" t="s">
        <v>127</v>
      </c>
      <c r="C34" s="170" t="s">
        <v>128</v>
      </c>
      <c r="D34" s="171" t="s">
        <v>122</v>
      </c>
      <c r="E34" s="172">
        <v>4</v>
      </c>
      <c r="F34" s="172"/>
      <c r="G34" s="173">
        <f t="shared" si="0"/>
        <v>0</v>
      </c>
      <c r="O34" s="167">
        <v>2</v>
      </c>
      <c r="AA34" s="145">
        <v>10</v>
      </c>
      <c r="AB34" s="145">
        <v>0</v>
      </c>
      <c r="AC34" s="145">
        <v>8</v>
      </c>
      <c r="AZ34" s="145">
        <v>5</v>
      </c>
      <c r="BA34" s="145">
        <f t="shared" si="1"/>
        <v>0</v>
      </c>
      <c r="BB34" s="145">
        <f t="shared" si="2"/>
        <v>0</v>
      </c>
      <c r="BC34" s="145">
        <f t="shared" si="3"/>
        <v>0</v>
      </c>
      <c r="BD34" s="145">
        <f t="shared" si="4"/>
        <v>0</v>
      </c>
      <c r="BE34" s="145">
        <f t="shared" si="5"/>
        <v>0</v>
      </c>
      <c r="CA34" s="174">
        <v>10</v>
      </c>
      <c r="CB34" s="174">
        <v>0</v>
      </c>
      <c r="CZ34" s="145">
        <v>0</v>
      </c>
    </row>
    <row r="35" spans="1:104" x14ac:dyDescent="0.2">
      <c r="A35" s="168">
        <v>24</v>
      </c>
      <c r="B35" s="169" t="s">
        <v>129</v>
      </c>
      <c r="C35" s="170" t="s">
        <v>130</v>
      </c>
      <c r="D35" s="171" t="s">
        <v>122</v>
      </c>
      <c r="E35" s="172">
        <v>8</v>
      </c>
      <c r="F35" s="172"/>
      <c r="G35" s="173">
        <f t="shared" si="0"/>
        <v>0</v>
      </c>
      <c r="O35" s="167">
        <v>2</v>
      </c>
      <c r="AA35" s="145">
        <v>10</v>
      </c>
      <c r="AB35" s="145">
        <v>0</v>
      </c>
      <c r="AC35" s="145">
        <v>8</v>
      </c>
      <c r="AZ35" s="145">
        <v>5</v>
      </c>
      <c r="BA35" s="145">
        <f t="shared" si="1"/>
        <v>0</v>
      </c>
      <c r="BB35" s="145">
        <f t="shared" si="2"/>
        <v>0</v>
      </c>
      <c r="BC35" s="145">
        <f t="shared" si="3"/>
        <v>0</v>
      </c>
      <c r="BD35" s="145">
        <f t="shared" si="4"/>
        <v>0</v>
      </c>
      <c r="BE35" s="145">
        <f t="shared" si="5"/>
        <v>0</v>
      </c>
      <c r="CA35" s="174">
        <v>10</v>
      </c>
      <c r="CB35" s="174">
        <v>0</v>
      </c>
      <c r="CZ35" s="145">
        <v>0</v>
      </c>
    </row>
    <row r="36" spans="1:104" x14ac:dyDescent="0.2">
      <c r="A36" s="175"/>
      <c r="B36" s="176" t="s">
        <v>76</v>
      </c>
      <c r="C36" s="177" t="str">
        <f>CONCATENATE(B21," ",C21)</f>
        <v>723 Vnitřní plynovod</v>
      </c>
      <c r="D36" s="178"/>
      <c r="E36" s="179"/>
      <c r="F36" s="180"/>
      <c r="G36" s="181">
        <f>SUM(G21:G35)</f>
        <v>0</v>
      </c>
      <c r="O36" s="167">
        <v>4</v>
      </c>
      <c r="BA36" s="182">
        <f>SUM(BA21:BA35)</f>
        <v>0</v>
      </c>
      <c r="BB36" s="182">
        <f>SUM(BB21:BB35)</f>
        <v>0</v>
      </c>
      <c r="BC36" s="182">
        <f>SUM(BC21:BC35)</f>
        <v>0</v>
      </c>
      <c r="BD36" s="182">
        <f>SUM(BD21:BD35)</f>
        <v>0</v>
      </c>
      <c r="BE36" s="182">
        <f>SUM(BE21:BE35)</f>
        <v>0</v>
      </c>
    </row>
    <row r="37" spans="1:104" x14ac:dyDescent="0.2">
      <c r="A37" s="160" t="s">
        <v>74</v>
      </c>
      <c r="B37" s="161" t="s">
        <v>131</v>
      </c>
      <c r="C37" s="162" t="s">
        <v>132</v>
      </c>
      <c r="D37" s="163"/>
      <c r="E37" s="164"/>
      <c r="F37" s="164"/>
      <c r="G37" s="165"/>
      <c r="H37" s="166"/>
      <c r="I37" s="166"/>
      <c r="O37" s="167">
        <v>1</v>
      </c>
    </row>
    <row r="38" spans="1:104" x14ac:dyDescent="0.2">
      <c r="A38" s="168">
        <v>25</v>
      </c>
      <c r="B38" s="169" t="s">
        <v>133</v>
      </c>
      <c r="C38" s="170" t="s">
        <v>134</v>
      </c>
      <c r="D38" s="171" t="s">
        <v>94</v>
      </c>
      <c r="E38" s="172">
        <v>2</v>
      </c>
      <c r="F38" s="172"/>
      <c r="G38" s="173">
        <f t="shared" ref="G38:G55" si="6">E38*F38</f>
        <v>0</v>
      </c>
      <c r="O38" s="167">
        <v>2</v>
      </c>
      <c r="AA38" s="145">
        <v>1</v>
      </c>
      <c r="AB38" s="145">
        <v>7</v>
      </c>
      <c r="AC38" s="145">
        <v>7</v>
      </c>
      <c r="AZ38" s="145">
        <v>2</v>
      </c>
      <c r="BA38" s="145">
        <f t="shared" ref="BA38:BA55" si="7">IF(AZ38=1,G38,0)</f>
        <v>0</v>
      </c>
      <c r="BB38" s="145">
        <f t="shared" ref="BB38:BB55" si="8">IF(AZ38=2,G38,0)</f>
        <v>0</v>
      </c>
      <c r="BC38" s="145">
        <f t="shared" ref="BC38:BC55" si="9">IF(AZ38=3,G38,0)</f>
        <v>0</v>
      </c>
      <c r="BD38" s="145">
        <f t="shared" ref="BD38:BD55" si="10">IF(AZ38=4,G38,0)</f>
        <v>0</v>
      </c>
      <c r="BE38" s="145">
        <f t="shared" ref="BE38:BE55" si="11">IF(AZ38=5,G38,0)</f>
        <v>0</v>
      </c>
      <c r="CA38" s="174">
        <v>1</v>
      </c>
      <c r="CB38" s="174">
        <v>7</v>
      </c>
      <c r="CZ38" s="145">
        <v>1.115E-2</v>
      </c>
    </row>
    <row r="39" spans="1:104" x14ac:dyDescent="0.2">
      <c r="A39" s="168">
        <v>26</v>
      </c>
      <c r="B39" s="169" t="s">
        <v>135</v>
      </c>
      <c r="C39" s="170" t="s">
        <v>299</v>
      </c>
      <c r="D39" s="171" t="s">
        <v>84</v>
      </c>
      <c r="E39" s="172">
        <v>4</v>
      </c>
      <c r="F39" s="172"/>
      <c r="G39" s="173">
        <f t="shared" si="6"/>
        <v>0</v>
      </c>
      <c r="O39" s="167">
        <v>2</v>
      </c>
      <c r="AA39" s="145">
        <v>1</v>
      </c>
      <c r="AB39" s="145">
        <v>7</v>
      </c>
      <c r="AC39" s="145">
        <v>7</v>
      </c>
      <c r="AZ39" s="145">
        <v>2</v>
      </c>
      <c r="BA39" s="145">
        <f t="shared" si="7"/>
        <v>0</v>
      </c>
      <c r="BB39" s="145">
        <f t="shared" si="8"/>
        <v>0</v>
      </c>
      <c r="BC39" s="145">
        <f t="shared" si="9"/>
        <v>0</v>
      </c>
      <c r="BD39" s="145">
        <f t="shared" si="10"/>
        <v>0</v>
      </c>
      <c r="BE39" s="145">
        <f t="shared" si="11"/>
        <v>0</v>
      </c>
      <c r="CA39" s="174">
        <v>1</v>
      </c>
      <c r="CB39" s="174">
        <v>7</v>
      </c>
      <c r="CZ39" s="145">
        <v>6.2100000000000002E-3</v>
      </c>
    </row>
    <row r="40" spans="1:104" x14ac:dyDescent="0.2">
      <c r="A40" s="168">
        <v>27</v>
      </c>
      <c r="B40" s="169" t="s">
        <v>136</v>
      </c>
      <c r="C40" s="170" t="s">
        <v>300</v>
      </c>
      <c r="D40" s="171" t="s">
        <v>84</v>
      </c>
      <c r="E40" s="172">
        <v>9</v>
      </c>
      <c r="F40" s="172"/>
      <c r="G40" s="173">
        <f t="shared" si="6"/>
        <v>0</v>
      </c>
      <c r="O40" s="167">
        <v>2</v>
      </c>
      <c r="AA40" s="145">
        <v>1</v>
      </c>
      <c r="AB40" s="145">
        <v>7</v>
      </c>
      <c r="AC40" s="145">
        <v>7</v>
      </c>
      <c r="AZ40" s="145">
        <v>2</v>
      </c>
      <c r="BA40" s="145">
        <f t="shared" si="7"/>
        <v>0</v>
      </c>
      <c r="BB40" s="145">
        <f t="shared" si="8"/>
        <v>0</v>
      </c>
      <c r="BC40" s="145">
        <f t="shared" si="9"/>
        <v>0</v>
      </c>
      <c r="BD40" s="145">
        <f t="shared" si="10"/>
        <v>0</v>
      </c>
      <c r="BE40" s="145">
        <f t="shared" si="11"/>
        <v>0</v>
      </c>
      <c r="CA40" s="174">
        <v>1</v>
      </c>
      <c r="CB40" s="174">
        <v>7</v>
      </c>
      <c r="CZ40" s="145">
        <v>6.8999999999999999E-3</v>
      </c>
    </row>
    <row r="41" spans="1:104" x14ac:dyDescent="0.2">
      <c r="A41" s="168">
        <v>28</v>
      </c>
      <c r="B41" s="169" t="s">
        <v>137</v>
      </c>
      <c r="C41" s="170" t="s">
        <v>138</v>
      </c>
      <c r="D41" s="171" t="s">
        <v>96</v>
      </c>
      <c r="E41" s="172">
        <v>1</v>
      </c>
      <c r="F41" s="172"/>
      <c r="G41" s="173">
        <f t="shared" si="6"/>
        <v>0</v>
      </c>
      <c r="O41" s="167">
        <v>2</v>
      </c>
      <c r="AA41" s="145">
        <v>1</v>
      </c>
      <c r="AB41" s="145">
        <v>7</v>
      </c>
      <c r="AC41" s="145">
        <v>7</v>
      </c>
      <c r="AZ41" s="145">
        <v>2</v>
      </c>
      <c r="BA41" s="145">
        <f t="shared" si="7"/>
        <v>0</v>
      </c>
      <c r="BB41" s="145">
        <f t="shared" si="8"/>
        <v>0</v>
      </c>
      <c r="BC41" s="145">
        <f t="shared" si="9"/>
        <v>0</v>
      </c>
      <c r="BD41" s="145">
        <f t="shared" si="10"/>
        <v>0</v>
      </c>
      <c r="BE41" s="145">
        <f t="shared" si="11"/>
        <v>0</v>
      </c>
      <c r="CA41" s="174">
        <v>1</v>
      </c>
      <c r="CB41" s="174">
        <v>7</v>
      </c>
      <c r="CZ41" s="145">
        <v>1.0000000000000001E-5</v>
      </c>
    </row>
    <row r="42" spans="1:104" x14ac:dyDescent="0.2">
      <c r="A42" s="168">
        <v>29</v>
      </c>
      <c r="B42" s="169" t="s">
        <v>139</v>
      </c>
      <c r="C42" s="170" t="s">
        <v>140</v>
      </c>
      <c r="D42" s="171" t="s">
        <v>96</v>
      </c>
      <c r="E42" s="172">
        <v>4</v>
      </c>
      <c r="F42" s="172"/>
      <c r="G42" s="173">
        <f t="shared" si="6"/>
        <v>0</v>
      </c>
      <c r="O42" s="167">
        <v>2</v>
      </c>
      <c r="AA42" s="145">
        <v>1</v>
      </c>
      <c r="AB42" s="145">
        <v>7</v>
      </c>
      <c r="AC42" s="145">
        <v>7</v>
      </c>
      <c r="AZ42" s="145">
        <v>2</v>
      </c>
      <c r="BA42" s="145">
        <f t="shared" si="7"/>
        <v>0</v>
      </c>
      <c r="BB42" s="145">
        <f t="shared" si="8"/>
        <v>0</v>
      </c>
      <c r="BC42" s="145">
        <f t="shared" si="9"/>
        <v>0</v>
      </c>
      <c r="BD42" s="145">
        <f t="shared" si="10"/>
        <v>0</v>
      </c>
      <c r="BE42" s="145">
        <f t="shared" si="11"/>
        <v>0</v>
      </c>
      <c r="CA42" s="174">
        <v>1</v>
      </c>
      <c r="CB42" s="174">
        <v>7</v>
      </c>
      <c r="CZ42" s="145">
        <v>3.0000000000000001E-5</v>
      </c>
    </row>
    <row r="43" spans="1:104" x14ac:dyDescent="0.2">
      <c r="A43" s="168">
        <v>30</v>
      </c>
      <c r="B43" s="169" t="s">
        <v>141</v>
      </c>
      <c r="C43" s="170" t="s">
        <v>142</v>
      </c>
      <c r="D43" s="171" t="s">
        <v>96</v>
      </c>
      <c r="E43" s="172">
        <v>8</v>
      </c>
      <c r="F43" s="172"/>
      <c r="G43" s="173">
        <f t="shared" si="6"/>
        <v>0</v>
      </c>
      <c r="O43" s="167">
        <v>2</v>
      </c>
      <c r="AA43" s="145">
        <v>1</v>
      </c>
      <c r="AB43" s="145">
        <v>7</v>
      </c>
      <c r="AC43" s="145">
        <v>7</v>
      </c>
      <c r="AZ43" s="145">
        <v>2</v>
      </c>
      <c r="BA43" s="145">
        <f t="shared" si="7"/>
        <v>0</v>
      </c>
      <c r="BB43" s="145">
        <f t="shared" si="8"/>
        <v>0</v>
      </c>
      <c r="BC43" s="145">
        <f t="shared" si="9"/>
        <v>0</v>
      </c>
      <c r="BD43" s="145">
        <f t="shared" si="10"/>
        <v>0</v>
      </c>
      <c r="BE43" s="145">
        <f t="shared" si="11"/>
        <v>0</v>
      </c>
      <c r="CA43" s="174">
        <v>1</v>
      </c>
      <c r="CB43" s="174">
        <v>7</v>
      </c>
      <c r="CZ43" s="145">
        <v>1E-4</v>
      </c>
    </row>
    <row r="44" spans="1:104" x14ac:dyDescent="0.2">
      <c r="A44" s="168">
        <v>31</v>
      </c>
      <c r="B44" s="169" t="s">
        <v>97</v>
      </c>
      <c r="C44" s="170" t="s">
        <v>143</v>
      </c>
      <c r="D44" s="171" t="s">
        <v>144</v>
      </c>
      <c r="E44" s="172">
        <v>1</v>
      </c>
      <c r="F44" s="172"/>
      <c r="G44" s="173">
        <f t="shared" si="6"/>
        <v>0</v>
      </c>
      <c r="O44" s="167">
        <v>2</v>
      </c>
      <c r="AA44" s="145">
        <v>12</v>
      </c>
      <c r="AB44" s="145">
        <v>0</v>
      </c>
      <c r="AC44" s="145">
        <v>4</v>
      </c>
      <c r="AZ44" s="145">
        <v>2</v>
      </c>
      <c r="BA44" s="145">
        <f t="shared" si="7"/>
        <v>0</v>
      </c>
      <c r="BB44" s="145">
        <f t="shared" si="8"/>
        <v>0</v>
      </c>
      <c r="BC44" s="145">
        <f t="shared" si="9"/>
        <v>0</v>
      </c>
      <c r="BD44" s="145">
        <f t="shared" si="10"/>
        <v>0</v>
      </c>
      <c r="BE44" s="145">
        <f t="shared" si="11"/>
        <v>0</v>
      </c>
      <c r="CA44" s="174">
        <v>12</v>
      </c>
      <c r="CB44" s="174">
        <v>0</v>
      </c>
      <c r="CZ44" s="145">
        <v>0</v>
      </c>
    </row>
    <row r="45" spans="1:104" x14ac:dyDescent="0.2">
      <c r="A45" s="168">
        <v>32</v>
      </c>
      <c r="B45" s="169" t="s">
        <v>97</v>
      </c>
      <c r="C45" s="170" t="s">
        <v>145</v>
      </c>
      <c r="D45" s="171" t="s">
        <v>99</v>
      </c>
      <c r="E45" s="172">
        <v>1</v>
      </c>
      <c r="F45" s="172"/>
      <c r="G45" s="173">
        <f t="shared" si="6"/>
        <v>0</v>
      </c>
      <c r="O45" s="167">
        <v>2</v>
      </c>
      <c r="AA45" s="145">
        <v>12</v>
      </c>
      <c r="AB45" s="145">
        <v>0</v>
      </c>
      <c r="AC45" s="145">
        <v>3</v>
      </c>
      <c r="AZ45" s="145">
        <v>2</v>
      </c>
      <c r="BA45" s="145">
        <f t="shared" si="7"/>
        <v>0</v>
      </c>
      <c r="BB45" s="145">
        <f t="shared" si="8"/>
        <v>0</v>
      </c>
      <c r="BC45" s="145">
        <f t="shared" si="9"/>
        <v>0</v>
      </c>
      <c r="BD45" s="145">
        <f t="shared" si="10"/>
        <v>0</v>
      </c>
      <c r="BE45" s="145">
        <f t="shared" si="11"/>
        <v>0</v>
      </c>
      <c r="CA45" s="174">
        <v>12</v>
      </c>
      <c r="CB45" s="174">
        <v>0</v>
      </c>
      <c r="CZ45" s="145">
        <v>0</v>
      </c>
    </row>
    <row r="46" spans="1:104" x14ac:dyDescent="0.2">
      <c r="A46" s="168">
        <v>33</v>
      </c>
      <c r="B46" s="169" t="s">
        <v>97</v>
      </c>
      <c r="C46" s="170" t="s">
        <v>146</v>
      </c>
      <c r="D46" s="171" t="s">
        <v>94</v>
      </c>
      <c r="E46" s="172">
        <v>2</v>
      </c>
      <c r="F46" s="172"/>
      <c r="G46" s="173">
        <f t="shared" si="6"/>
        <v>0</v>
      </c>
      <c r="O46" s="167">
        <v>2</v>
      </c>
      <c r="AA46" s="145">
        <v>12</v>
      </c>
      <c r="AB46" s="145">
        <v>0</v>
      </c>
      <c r="AC46" s="145">
        <v>2</v>
      </c>
      <c r="AZ46" s="145">
        <v>2</v>
      </c>
      <c r="BA46" s="145">
        <f t="shared" si="7"/>
        <v>0</v>
      </c>
      <c r="BB46" s="145">
        <f t="shared" si="8"/>
        <v>0</v>
      </c>
      <c r="BC46" s="145">
        <f t="shared" si="9"/>
        <v>0</v>
      </c>
      <c r="BD46" s="145">
        <f t="shared" si="10"/>
        <v>0</v>
      </c>
      <c r="BE46" s="145">
        <f t="shared" si="11"/>
        <v>0</v>
      </c>
      <c r="CA46" s="174">
        <v>12</v>
      </c>
      <c r="CB46" s="174">
        <v>0</v>
      </c>
      <c r="CZ46" s="145">
        <v>1.115E-2</v>
      </c>
    </row>
    <row r="47" spans="1:104" x14ac:dyDescent="0.2">
      <c r="A47" s="168">
        <v>34</v>
      </c>
      <c r="B47" s="169" t="s">
        <v>147</v>
      </c>
      <c r="C47" s="170" t="s">
        <v>148</v>
      </c>
      <c r="D47" s="171" t="s">
        <v>144</v>
      </c>
      <c r="E47" s="172">
        <v>1</v>
      </c>
      <c r="F47" s="172"/>
      <c r="G47" s="173">
        <f t="shared" si="6"/>
        <v>0</v>
      </c>
      <c r="O47" s="167">
        <v>2</v>
      </c>
      <c r="AA47" s="145">
        <v>12</v>
      </c>
      <c r="AB47" s="145">
        <v>0</v>
      </c>
      <c r="AC47" s="145">
        <v>6</v>
      </c>
      <c r="AZ47" s="145">
        <v>2</v>
      </c>
      <c r="BA47" s="145">
        <f t="shared" si="7"/>
        <v>0</v>
      </c>
      <c r="BB47" s="145">
        <f t="shared" si="8"/>
        <v>0</v>
      </c>
      <c r="BC47" s="145">
        <f t="shared" si="9"/>
        <v>0</v>
      </c>
      <c r="BD47" s="145">
        <f t="shared" si="10"/>
        <v>0</v>
      </c>
      <c r="BE47" s="145">
        <f t="shared" si="11"/>
        <v>0</v>
      </c>
      <c r="CA47" s="174">
        <v>12</v>
      </c>
      <c r="CB47" s="174">
        <v>0</v>
      </c>
      <c r="CZ47" s="145">
        <v>0</v>
      </c>
    </row>
    <row r="48" spans="1:104" x14ac:dyDescent="0.2">
      <c r="A48" s="168">
        <v>35</v>
      </c>
      <c r="B48" s="169" t="s">
        <v>149</v>
      </c>
      <c r="C48" s="170" t="s">
        <v>150</v>
      </c>
      <c r="D48" s="171" t="s">
        <v>99</v>
      </c>
      <c r="E48" s="172">
        <v>1</v>
      </c>
      <c r="F48" s="172"/>
      <c r="G48" s="173">
        <f t="shared" si="6"/>
        <v>0</v>
      </c>
      <c r="O48" s="167">
        <v>2</v>
      </c>
      <c r="AA48" s="145">
        <v>12</v>
      </c>
      <c r="AB48" s="145">
        <v>0</v>
      </c>
      <c r="AC48" s="145">
        <v>5</v>
      </c>
      <c r="AZ48" s="145">
        <v>2</v>
      </c>
      <c r="BA48" s="145">
        <f t="shared" si="7"/>
        <v>0</v>
      </c>
      <c r="BB48" s="145">
        <f t="shared" si="8"/>
        <v>0</v>
      </c>
      <c r="BC48" s="145">
        <f t="shared" si="9"/>
        <v>0</v>
      </c>
      <c r="BD48" s="145">
        <f t="shared" si="10"/>
        <v>0</v>
      </c>
      <c r="BE48" s="145">
        <f t="shared" si="11"/>
        <v>0</v>
      </c>
      <c r="CA48" s="174">
        <v>12</v>
      </c>
      <c r="CB48" s="174">
        <v>0</v>
      </c>
      <c r="CZ48" s="145">
        <v>0</v>
      </c>
    </row>
    <row r="49" spans="1:104" x14ac:dyDescent="0.2">
      <c r="A49" s="168">
        <v>36</v>
      </c>
      <c r="B49" s="169" t="s">
        <v>151</v>
      </c>
      <c r="C49" s="170" t="s">
        <v>152</v>
      </c>
      <c r="D49" s="171" t="s">
        <v>62</v>
      </c>
      <c r="E49" s="172"/>
      <c r="F49" s="172"/>
      <c r="G49" s="173">
        <f t="shared" si="6"/>
        <v>0</v>
      </c>
      <c r="O49" s="167">
        <v>2</v>
      </c>
      <c r="AA49" s="145">
        <v>7</v>
      </c>
      <c r="AB49" s="145">
        <v>1002</v>
      </c>
      <c r="AC49" s="145">
        <v>5</v>
      </c>
      <c r="AZ49" s="145">
        <v>2</v>
      </c>
      <c r="BA49" s="145">
        <f t="shared" si="7"/>
        <v>0</v>
      </c>
      <c r="BB49" s="145">
        <f t="shared" si="8"/>
        <v>0</v>
      </c>
      <c r="BC49" s="145">
        <f t="shared" si="9"/>
        <v>0</v>
      </c>
      <c r="BD49" s="145">
        <f t="shared" si="10"/>
        <v>0</v>
      </c>
      <c r="BE49" s="145">
        <f t="shared" si="11"/>
        <v>0</v>
      </c>
      <c r="CA49" s="174">
        <v>7</v>
      </c>
      <c r="CB49" s="174">
        <v>1002</v>
      </c>
      <c r="CZ49" s="145">
        <v>0</v>
      </c>
    </row>
    <row r="50" spans="1:104" ht="22.5" x14ac:dyDescent="0.2">
      <c r="A50" s="168">
        <v>37</v>
      </c>
      <c r="B50" s="169" t="s">
        <v>125</v>
      </c>
      <c r="C50" s="170" t="s">
        <v>126</v>
      </c>
      <c r="D50" s="171" t="s">
        <v>122</v>
      </c>
      <c r="E50" s="172">
        <v>10</v>
      </c>
      <c r="F50" s="172"/>
      <c r="G50" s="173">
        <f t="shared" si="6"/>
        <v>0</v>
      </c>
      <c r="O50" s="167">
        <v>2</v>
      </c>
      <c r="AA50" s="145">
        <v>10</v>
      </c>
      <c r="AB50" s="145">
        <v>0</v>
      </c>
      <c r="AC50" s="145">
        <v>8</v>
      </c>
      <c r="AZ50" s="145">
        <v>5</v>
      </c>
      <c r="BA50" s="145">
        <f t="shared" si="7"/>
        <v>0</v>
      </c>
      <c r="BB50" s="145">
        <f t="shared" si="8"/>
        <v>0</v>
      </c>
      <c r="BC50" s="145">
        <f t="shared" si="9"/>
        <v>0</v>
      </c>
      <c r="BD50" s="145">
        <f t="shared" si="10"/>
        <v>0</v>
      </c>
      <c r="BE50" s="145">
        <f t="shared" si="11"/>
        <v>0</v>
      </c>
      <c r="CA50" s="174">
        <v>10</v>
      </c>
      <c r="CB50" s="174">
        <v>0</v>
      </c>
      <c r="CZ50" s="145">
        <v>0</v>
      </c>
    </row>
    <row r="51" spans="1:104" ht="22.5" x14ac:dyDescent="0.2">
      <c r="A51" s="168">
        <v>38</v>
      </c>
      <c r="B51" s="169" t="s">
        <v>127</v>
      </c>
      <c r="C51" s="170" t="s">
        <v>128</v>
      </c>
      <c r="D51" s="171" t="s">
        <v>122</v>
      </c>
      <c r="E51" s="172">
        <v>6</v>
      </c>
      <c r="F51" s="172"/>
      <c r="G51" s="173">
        <f t="shared" si="6"/>
        <v>0</v>
      </c>
      <c r="O51" s="167">
        <v>2</v>
      </c>
      <c r="AA51" s="145">
        <v>10</v>
      </c>
      <c r="AB51" s="145">
        <v>0</v>
      </c>
      <c r="AC51" s="145">
        <v>8</v>
      </c>
      <c r="AZ51" s="145">
        <v>5</v>
      </c>
      <c r="BA51" s="145">
        <f t="shared" si="7"/>
        <v>0</v>
      </c>
      <c r="BB51" s="145">
        <f t="shared" si="8"/>
        <v>0</v>
      </c>
      <c r="BC51" s="145">
        <f t="shared" si="9"/>
        <v>0</v>
      </c>
      <c r="BD51" s="145">
        <f t="shared" si="10"/>
        <v>0</v>
      </c>
      <c r="BE51" s="145">
        <f t="shared" si="11"/>
        <v>0</v>
      </c>
      <c r="CA51" s="174">
        <v>10</v>
      </c>
      <c r="CB51" s="174">
        <v>0</v>
      </c>
      <c r="CZ51" s="145">
        <v>0</v>
      </c>
    </row>
    <row r="52" spans="1:104" ht="22.5" x14ac:dyDescent="0.2">
      <c r="A52" s="168">
        <v>39</v>
      </c>
      <c r="B52" s="169" t="s">
        <v>153</v>
      </c>
      <c r="C52" s="170" t="s">
        <v>154</v>
      </c>
      <c r="D52" s="171" t="s">
        <v>122</v>
      </c>
      <c r="E52" s="172">
        <v>10</v>
      </c>
      <c r="F52" s="172"/>
      <c r="G52" s="173">
        <f t="shared" si="6"/>
        <v>0</v>
      </c>
      <c r="O52" s="167">
        <v>2</v>
      </c>
      <c r="AA52" s="145">
        <v>10</v>
      </c>
      <c r="AB52" s="145">
        <v>0</v>
      </c>
      <c r="AC52" s="145">
        <v>8</v>
      </c>
      <c r="AZ52" s="145">
        <v>5</v>
      </c>
      <c r="BA52" s="145">
        <f t="shared" si="7"/>
        <v>0</v>
      </c>
      <c r="BB52" s="145">
        <f t="shared" si="8"/>
        <v>0</v>
      </c>
      <c r="BC52" s="145">
        <f t="shared" si="9"/>
        <v>0</v>
      </c>
      <c r="BD52" s="145">
        <f t="shared" si="10"/>
        <v>0</v>
      </c>
      <c r="BE52" s="145">
        <f t="shared" si="11"/>
        <v>0</v>
      </c>
      <c r="CA52" s="174">
        <v>10</v>
      </c>
      <c r="CB52" s="174">
        <v>0</v>
      </c>
      <c r="CZ52" s="145">
        <v>0</v>
      </c>
    </row>
    <row r="53" spans="1:104" x14ac:dyDescent="0.2">
      <c r="A53" s="168">
        <v>40</v>
      </c>
      <c r="B53" s="169" t="s">
        <v>155</v>
      </c>
      <c r="C53" s="170" t="s">
        <v>156</v>
      </c>
      <c r="D53" s="171" t="s">
        <v>122</v>
      </c>
      <c r="E53" s="172">
        <v>64</v>
      </c>
      <c r="F53" s="172"/>
      <c r="G53" s="173">
        <f t="shared" si="6"/>
        <v>0</v>
      </c>
      <c r="O53" s="167">
        <v>2</v>
      </c>
      <c r="AA53" s="145">
        <v>10</v>
      </c>
      <c r="AB53" s="145">
        <v>0</v>
      </c>
      <c r="AC53" s="145">
        <v>8</v>
      </c>
      <c r="AZ53" s="145">
        <v>5</v>
      </c>
      <c r="BA53" s="145">
        <f t="shared" si="7"/>
        <v>0</v>
      </c>
      <c r="BB53" s="145">
        <f t="shared" si="8"/>
        <v>0</v>
      </c>
      <c r="BC53" s="145">
        <f t="shared" si="9"/>
        <v>0</v>
      </c>
      <c r="BD53" s="145">
        <f t="shared" si="10"/>
        <v>0</v>
      </c>
      <c r="BE53" s="145">
        <f t="shared" si="11"/>
        <v>0</v>
      </c>
      <c r="CA53" s="174">
        <v>10</v>
      </c>
      <c r="CB53" s="174">
        <v>0</v>
      </c>
      <c r="CZ53" s="145">
        <v>0</v>
      </c>
    </row>
    <row r="54" spans="1:104" ht="22.5" x14ac:dyDescent="0.2">
      <c r="A54" s="168">
        <v>41</v>
      </c>
      <c r="B54" s="169" t="s">
        <v>157</v>
      </c>
      <c r="C54" s="170" t="s">
        <v>158</v>
      </c>
      <c r="D54" s="171" t="s">
        <v>144</v>
      </c>
      <c r="E54" s="172">
        <v>2</v>
      </c>
      <c r="F54" s="172"/>
      <c r="G54" s="173">
        <f t="shared" si="6"/>
        <v>0</v>
      </c>
      <c r="O54" s="167">
        <v>2</v>
      </c>
      <c r="AA54" s="145">
        <v>10</v>
      </c>
      <c r="AB54" s="145">
        <v>0</v>
      </c>
      <c r="AC54" s="145">
        <v>8</v>
      </c>
      <c r="AZ54" s="145">
        <v>5</v>
      </c>
      <c r="BA54" s="145">
        <f t="shared" si="7"/>
        <v>0</v>
      </c>
      <c r="BB54" s="145">
        <f t="shared" si="8"/>
        <v>0</v>
      </c>
      <c r="BC54" s="145">
        <f t="shared" si="9"/>
        <v>0</v>
      </c>
      <c r="BD54" s="145">
        <f t="shared" si="10"/>
        <v>0</v>
      </c>
      <c r="BE54" s="145">
        <f t="shared" si="11"/>
        <v>0</v>
      </c>
      <c r="CA54" s="174">
        <v>10</v>
      </c>
      <c r="CB54" s="174">
        <v>0</v>
      </c>
      <c r="CZ54" s="145">
        <v>0</v>
      </c>
    </row>
    <row r="55" spans="1:104" x14ac:dyDescent="0.2">
      <c r="A55" s="168">
        <v>42</v>
      </c>
      <c r="B55" s="169" t="s">
        <v>159</v>
      </c>
      <c r="C55" s="170" t="s">
        <v>160</v>
      </c>
      <c r="D55" s="171" t="s">
        <v>144</v>
      </c>
      <c r="E55" s="172">
        <v>1</v>
      </c>
      <c r="F55" s="172"/>
      <c r="G55" s="173">
        <f t="shared" si="6"/>
        <v>0</v>
      </c>
      <c r="O55" s="167">
        <v>2</v>
      </c>
      <c r="AA55" s="145">
        <v>10</v>
      </c>
      <c r="AB55" s="145">
        <v>0</v>
      </c>
      <c r="AC55" s="145">
        <v>8</v>
      </c>
      <c r="AZ55" s="145">
        <v>5</v>
      </c>
      <c r="BA55" s="145">
        <f t="shared" si="7"/>
        <v>0</v>
      </c>
      <c r="BB55" s="145">
        <f t="shared" si="8"/>
        <v>0</v>
      </c>
      <c r="BC55" s="145">
        <f t="shared" si="9"/>
        <v>0</v>
      </c>
      <c r="BD55" s="145">
        <f t="shared" si="10"/>
        <v>0</v>
      </c>
      <c r="BE55" s="145">
        <f t="shared" si="11"/>
        <v>0</v>
      </c>
      <c r="CA55" s="174">
        <v>10</v>
      </c>
      <c r="CB55" s="174">
        <v>0</v>
      </c>
      <c r="CZ55" s="145">
        <v>0</v>
      </c>
    </row>
    <row r="56" spans="1:104" x14ac:dyDescent="0.2">
      <c r="A56" s="175"/>
      <c r="B56" s="176" t="s">
        <v>76</v>
      </c>
      <c r="C56" s="177" t="str">
        <f>CONCATENATE(B37," ",C37)</f>
        <v>731 Kotelny</v>
      </c>
      <c r="D56" s="178"/>
      <c r="E56" s="179"/>
      <c r="F56" s="180"/>
      <c r="G56" s="181">
        <f>SUM(G37:G55)</f>
        <v>0</v>
      </c>
      <c r="O56" s="167">
        <v>4</v>
      </c>
      <c r="BA56" s="182">
        <f>SUM(BA37:BA55)</f>
        <v>0</v>
      </c>
      <c r="BB56" s="182">
        <f>SUM(BB37:BB55)</f>
        <v>0</v>
      </c>
      <c r="BC56" s="182">
        <f>SUM(BC37:BC55)</f>
        <v>0</v>
      </c>
      <c r="BD56" s="182">
        <f>SUM(BD37:BD55)</f>
        <v>0</v>
      </c>
      <c r="BE56" s="182">
        <f>SUM(BE37:BE55)</f>
        <v>0</v>
      </c>
    </row>
    <row r="57" spans="1:104" x14ac:dyDescent="0.2">
      <c r="A57" s="160" t="s">
        <v>74</v>
      </c>
      <c r="B57" s="161" t="s">
        <v>161</v>
      </c>
      <c r="C57" s="162" t="s">
        <v>162</v>
      </c>
      <c r="D57" s="163"/>
      <c r="E57" s="164"/>
      <c r="F57" s="164"/>
      <c r="G57" s="165"/>
      <c r="H57" s="166"/>
      <c r="I57" s="166"/>
      <c r="O57" s="167">
        <v>1</v>
      </c>
    </row>
    <row r="58" spans="1:104" x14ac:dyDescent="0.2">
      <c r="A58" s="168">
        <v>43</v>
      </c>
      <c r="B58" s="169" t="s">
        <v>163</v>
      </c>
      <c r="C58" s="170" t="s">
        <v>164</v>
      </c>
      <c r="D58" s="171" t="s">
        <v>96</v>
      </c>
      <c r="E58" s="172">
        <v>2</v>
      </c>
      <c r="F58" s="172"/>
      <c r="G58" s="173">
        <f t="shared" ref="G58:G73" si="12">E58*F58</f>
        <v>0</v>
      </c>
      <c r="O58" s="167">
        <v>2</v>
      </c>
      <c r="AA58" s="145">
        <v>1</v>
      </c>
      <c r="AB58" s="145">
        <v>7</v>
      </c>
      <c r="AC58" s="145">
        <v>7</v>
      </c>
      <c r="AZ58" s="145">
        <v>2</v>
      </c>
      <c r="BA58" s="145">
        <f t="shared" ref="BA58:BA73" si="13">IF(AZ58=1,G58,0)</f>
        <v>0</v>
      </c>
      <c r="BB58" s="145">
        <f t="shared" ref="BB58:BB73" si="14">IF(AZ58=2,G58,0)</f>
        <v>0</v>
      </c>
      <c r="BC58" s="145">
        <f t="shared" ref="BC58:BC73" si="15">IF(AZ58=3,G58,0)</f>
        <v>0</v>
      </c>
      <c r="BD58" s="145">
        <f t="shared" ref="BD58:BD73" si="16">IF(AZ58=4,G58,0)</f>
        <v>0</v>
      </c>
      <c r="BE58" s="145">
        <f t="shared" ref="BE58:BE73" si="17">IF(AZ58=5,G58,0)</f>
        <v>0</v>
      </c>
      <c r="CA58" s="174">
        <v>1</v>
      </c>
      <c r="CB58" s="174">
        <v>7</v>
      </c>
      <c r="CZ58" s="145">
        <v>7.3870000000000005E-2</v>
      </c>
    </row>
    <row r="59" spans="1:104" x14ac:dyDescent="0.2">
      <c r="A59" s="168">
        <v>44</v>
      </c>
      <c r="B59" s="169" t="s">
        <v>165</v>
      </c>
      <c r="C59" s="170" t="s">
        <v>166</v>
      </c>
      <c r="D59" s="171" t="s">
        <v>96</v>
      </c>
      <c r="E59" s="172">
        <v>4</v>
      </c>
      <c r="F59" s="172"/>
      <c r="G59" s="173">
        <f t="shared" si="12"/>
        <v>0</v>
      </c>
      <c r="O59" s="167">
        <v>2</v>
      </c>
      <c r="AA59" s="145">
        <v>1</v>
      </c>
      <c r="AB59" s="145">
        <v>7</v>
      </c>
      <c r="AC59" s="145">
        <v>7</v>
      </c>
      <c r="AZ59" s="145">
        <v>2</v>
      </c>
      <c r="BA59" s="145">
        <f t="shared" si="13"/>
        <v>0</v>
      </c>
      <c r="BB59" s="145">
        <f t="shared" si="14"/>
        <v>0</v>
      </c>
      <c r="BC59" s="145">
        <f t="shared" si="15"/>
        <v>0</v>
      </c>
      <c r="BD59" s="145">
        <f t="shared" si="16"/>
        <v>0</v>
      </c>
      <c r="BE59" s="145">
        <f t="shared" si="17"/>
        <v>0</v>
      </c>
      <c r="CA59" s="174">
        <v>1</v>
      </c>
      <c r="CB59" s="174">
        <v>7</v>
      </c>
      <c r="CZ59" s="145">
        <v>7.7999999999999999E-4</v>
      </c>
    </row>
    <row r="60" spans="1:104" x14ac:dyDescent="0.2">
      <c r="A60" s="168">
        <v>45</v>
      </c>
      <c r="B60" s="169" t="s">
        <v>167</v>
      </c>
      <c r="C60" s="170" t="s">
        <v>303</v>
      </c>
      <c r="D60" s="171" t="s">
        <v>96</v>
      </c>
      <c r="E60" s="172">
        <v>1</v>
      </c>
      <c r="F60" s="172"/>
      <c r="G60" s="173">
        <f t="shared" si="12"/>
        <v>0</v>
      </c>
      <c r="O60" s="167">
        <v>2</v>
      </c>
      <c r="AA60" s="145">
        <v>1</v>
      </c>
      <c r="AB60" s="145">
        <v>7</v>
      </c>
      <c r="AC60" s="145">
        <v>7</v>
      </c>
      <c r="AZ60" s="145">
        <v>2</v>
      </c>
      <c r="BA60" s="145">
        <f t="shared" si="13"/>
        <v>0</v>
      </c>
      <c r="BB60" s="145">
        <f t="shared" si="14"/>
        <v>0</v>
      </c>
      <c r="BC60" s="145">
        <f t="shared" si="15"/>
        <v>0</v>
      </c>
      <c r="BD60" s="145">
        <f t="shared" si="16"/>
        <v>0</v>
      </c>
      <c r="BE60" s="145">
        <f t="shared" si="17"/>
        <v>0</v>
      </c>
      <c r="CA60" s="174">
        <v>1</v>
      </c>
      <c r="CB60" s="174">
        <v>7</v>
      </c>
      <c r="CZ60" s="145">
        <v>1.1129999999999999E-2</v>
      </c>
    </row>
    <row r="61" spans="1:104" x14ac:dyDescent="0.2">
      <c r="A61" s="168">
        <v>46</v>
      </c>
      <c r="B61" s="169" t="s">
        <v>168</v>
      </c>
      <c r="C61" s="170" t="s">
        <v>169</v>
      </c>
      <c r="D61" s="171" t="s">
        <v>96</v>
      </c>
      <c r="E61" s="172">
        <v>2</v>
      </c>
      <c r="F61" s="172"/>
      <c r="G61" s="173">
        <f t="shared" si="12"/>
        <v>0</v>
      </c>
      <c r="O61" s="167">
        <v>2</v>
      </c>
      <c r="AA61" s="145">
        <v>1</v>
      </c>
      <c r="AB61" s="145">
        <v>7</v>
      </c>
      <c r="AC61" s="145">
        <v>7</v>
      </c>
      <c r="AZ61" s="145">
        <v>2</v>
      </c>
      <c r="BA61" s="145">
        <f t="shared" si="13"/>
        <v>0</v>
      </c>
      <c r="BB61" s="145">
        <f t="shared" si="14"/>
        <v>0</v>
      </c>
      <c r="BC61" s="145">
        <f t="shared" si="15"/>
        <v>0</v>
      </c>
      <c r="BD61" s="145">
        <f t="shared" si="16"/>
        <v>0</v>
      </c>
      <c r="BE61" s="145">
        <f t="shared" si="17"/>
        <v>0</v>
      </c>
      <c r="CA61" s="174">
        <v>1</v>
      </c>
      <c r="CB61" s="174">
        <v>7</v>
      </c>
      <c r="CZ61" s="145">
        <v>6.5030000000000004E-2</v>
      </c>
    </row>
    <row r="62" spans="1:104" x14ac:dyDescent="0.2">
      <c r="A62" s="168">
        <v>47</v>
      </c>
      <c r="B62" s="169" t="s">
        <v>170</v>
      </c>
      <c r="C62" s="170" t="s">
        <v>171</v>
      </c>
      <c r="D62" s="171" t="s">
        <v>94</v>
      </c>
      <c r="E62" s="172">
        <v>16</v>
      </c>
      <c r="F62" s="172"/>
      <c r="G62" s="173">
        <f t="shared" si="12"/>
        <v>0</v>
      </c>
      <c r="O62" s="167">
        <v>2</v>
      </c>
      <c r="AA62" s="145">
        <v>1</v>
      </c>
      <c r="AB62" s="145">
        <v>7</v>
      </c>
      <c r="AC62" s="145">
        <v>7</v>
      </c>
      <c r="AZ62" s="145">
        <v>2</v>
      </c>
      <c r="BA62" s="145">
        <f t="shared" si="13"/>
        <v>0</v>
      </c>
      <c r="BB62" s="145">
        <f t="shared" si="14"/>
        <v>0</v>
      </c>
      <c r="BC62" s="145">
        <f t="shared" si="15"/>
        <v>0</v>
      </c>
      <c r="BD62" s="145">
        <f t="shared" si="16"/>
        <v>0</v>
      </c>
      <c r="BE62" s="145">
        <f t="shared" si="17"/>
        <v>0</v>
      </c>
      <c r="CA62" s="174">
        <v>1</v>
      </c>
      <c r="CB62" s="174">
        <v>7</v>
      </c>
      <c r="CZ62" s="145">
        <v>1.1299999999999999E-3</v>
      </c>
    </row>
    <row r="63" spans="1:104" x14ac:dyDescent="0.2">
      <c r="A63" s="168">
        <v>48</v>
      </c>
      <c r="B63" s="169" t="s">
        <v>172</v>
      </c>
      <c r="C63" s="170" t="s">
        <v>302</v>
      </c>
      <c r="D63" s="171" t="s">
        <v>94</v>
      </c>
      <c r="E63" s="172">
        <v>1</v>
      </c>
      <c r="F63" s="172"/>
      <c r="G63" s="173">
        <f t="shared" si="12"/>
        <v>0</v>
      </c>
      <c r="O63" s="167">
        <v>2</v>
      </c>
      <c r="AA63" s="145">
        <v>1</v>
      </c>
      <c r="AB63" s="145">
        <v>7</v>
      </c>
      <c r="AC63" s="145">
        <v>7</v>
      </c>
      <c r="AZ63" s="145">
        <v>2</v>
      </c>
      <c r="BA63" s="145">
        <f t="shared" si="13"/>
        <v>0</v>
      </c>
      <c r="BB63" s="145">
        <f t="shared" si="14"/>
        <v>0</v>
      </c>
      <c r="BC63" s="145">
        <f t="shared" si="15"/>
        <v>0</v>
      </c>
      <c r="BD63" s="145">
        <f t="shared" si="16"/>
        <v>0</v>
      </c>
      <c r="BE63" s="145">
        <f t="shared" si="17"/>
        <v>0</v>
      </c>
      <c r="CA63" s="174">
        <v>1</v>
      </c>
      <c r="CB63" s="174">
        <v>7</v>
      </c>
      <c r="CZ63" s="145">
        <v>3.4660000000000003E-2</v>
      </c>
    </row>
    <row r="64" spans="1:104" x14ac:dyDescent="0.2">
      <c r="A64" s="168">
        <v>49</v>
      </c>
      <c r="B64" s="169" t="s">
        <v>173</v>
      </c>
      <c r="C64" s="170" t="s">
        <v>301</v>
      </c>
      <c r="D64" s="171" t="s">
        <v>94</v>
      </c>
      <c r="E64" s="172">
        <v>2</v>
      </c>
      <c r="F64" s="172"/>
      <c r="G64" s="173">
        <f t="shared" si="12"/>
        <v>0</v>
      </c>
      <c r="O64" s="167">
        <v>2</v>
      </c>
      <c r="AA64" s="145">
        <v>1</v>
      </c>
      <c r="AB64" s="145">
        <v>7</v>
      </c>
      <c r="AC64" s="145">
        <v>7</v>
      </c>
      <c r="AZ64" s="145">
        <v>2</v>
      </c>
      <c r="BA64" s="145">
        <f t="shared" si="13"/>
        <v>0</v>
      </c>
      <c r="BB64" s="145">
        <f t="shared" si="14"/>
        <v>0</v>
      </c>
      <c r="BC64" s="145">
        <f t="shared" si="15"/>
        <v>0</v>
      </c>
      <c r="BD64" s="145">
        <f t="shared" si="16"/>
        <v>0</v>
      </c>
      <c r="BE64" s="145">
        <f t="shared" si="17"/>
        <v>0</v>
      </c>
      <c r="CA64" s="174">
        <v>1</v>
      </c>
      <c r="CB64" s="174">
        <v>7</v>
      </c>
      <c r="CZ64" s="145">
        <v>6.8700000000000002E-3</v>
      </c>
    </row>
    <row r="65" spans="1:104" x14ac:dyDescent="0.2">
      <c r="A65" s="168">
        <v>50</v>
      </c>
      <c r="B65" s="169" t="s">
        <v>174</v>
      </c>
      <c r="C65" s="170" t="s">
        <v>175</v>
      </c>
      <c r="D65" s="171" t="s">
        <v>94</v>
      </c>
      <c r="E65" s="172">
        <v>2</v>
      </c>
      <c r="F65" s="172"/>
      <c r="G65" s="173">
        <f t="shared" si="12"/>
        <v>0</v>
      </c>
      <c r="O65" s="167">
        <v>2</v>
      </c>
      <c r="AA65" s="145">
        <v>1</v>
      </c>
      <c r="AB65" s="145">
        <v>7</v>
      </c>
      <c r="AC65" s="145">
        <v>7</v>
      </c>
      <c r="AZ65" s="145">
        <v>2</v>
      </c>
      <c r="BA65" s="145">
        <f t="shared" si="13"/>
        <v>0</v>
      </c>
      <c r="BB65" s="145">
        <f t="shared" si="14"/>
        <v>0</v>
      </c>
      <c r="BC65" s="145">
        <f t="shared" si="15"/>
        <v>0</v>
      </c>
      <c r="BD65" s="145">
        <f t="shared" si="16"/>
        <v>0</v>
      </c>
      <c r="BE65" s="145">
        <f t="shared" si="17"/>
        <v>0</v>
      </c>
      <c r="CA65" s="174">
        <v>1</v>
      </c>
      <c r="CB65" s="174">
        <v>7</v>
      </c>
      <c r="CZ65" s="145">
        <v>1.2710000000000001E-2</v>
      </c>
    </row>
    <row r="66" spans="1:104" x14ac:dyDescent="0.2">
      <c r="A66" s="168">
        <v>51</v>
      </c>
      <c r="B66" s="169" t="s">
        <v>176</v>
      </c>
      <c r="C66" s="170" t="s">
        <v>177</v>
      </c>
      <c r="D66" s="171" t="s">
        <v>96</v>
      </c>
      <c r="E66" s="172">
        <v>1</v>
      </c>
      <c r="F66" s="172"/>
      <c r="G66" s="173">
        <f t="shared" si="12"/>
        <v>0</v>
      </c>
      <c r="O66" s="167">
        <v>2</v>
      </c>
      <c r="AA66" s="145">
        <v>1</v>
      </c>
      <c r="AB66" s="145">
        <v>7</v>
      </c>
      <c r="AC66" s="145">
        <v>7</v>
      </c>
      <c r="AZ66" s="145">
        <v>2</v>
      </c>
      <c r="BA66" s="145">
        <f t="shared" si="13"/>
        <v>0</v>
      </c>
      <c r="BB66" s="145">
        <f t="shared" si="14"/>
        <v>0</v>
      </c>
      <c r="BC66" s="145">
        <f t="shared" si="15"/>
        <v>0</v>
      </c>
      <c r="BD66" s="145">
        <f t="shared" si="16"/>
        <v>0</v>
      </c>
      <c r="BE66" s="145">
        <f t="shared" si="17"/>
        <v>0</v>
      </c>
      <c r="CA66" s="174">
        <v>1</v>
      </c>
      <c r="CB66" s="174">
        <v>7</v>
      </c>
      <c r="CZ66" s="145">
        <v>7.6000000000000004E-4</v>
      </c>
    </row>
    <row r="67" spans="1:104" x14ac:dyDescent="0.2">
      <c r="A67" s="168">
        <v>52</v>
      </c>
      <c r="B67" s="169" t="s">
        <v>178</v>
      </c>
      <c r="C67" s="170" t="s">
        <v>179</v>
      </c>
      <c r="D67" s="171" t="s">
        <v>94</v>
      </c>
      <c r="E67" s="172">
        <v>2</v>
      </c>
      <c r="F67" s="172"/>
      <c r="G67" s="173">
        <f t="shared" si="12"/>
        <v>0</v>
      </c>
      <c r="O67" s="167">
        <v>2</v>
      </c>
      <c r="AA67" s="145">
        <v>1</v>
      </c>
      <c r="AB67" s="145">
        <v>7</v>
      </c>
      <c r="AC67" s="145">
        <v>7</v>
      </c>
      <c r="AZ67" s="145">
        <v>2</v>
      </c>
      <c r="BA67" s="145">
        <f t="shared" si="13"/>
        <v>0</v>
      </c>
      <c r="BB67" s="145">
        <f t="shared" si="14"/>
        <v>0</v>
      </c>
      <c r="BC67" s="145">
        <f t="shared" si="15"/>
        <v>0</v>
      </c>
      <c r="BD67" s="145">
        <f t="shared" si="16"/>
        <v>0</v>
      </c>
      <c r="BE67" s="145">
        <f t="shared" si="17"/>
        <v>0</v>
      </c>
      <c r="CA67" s="174">
        <v>1</v>
      </c>
      <c r="CB67" s="174">
        <v>7</v>
      </c>
      <c r="CZ67" s="145">
        <v>5.2999999999999998E-4</v>
      </c>
    </row>
    <row r="68" spans="1:104" x14ac:dyDescent="0.2">
      <c r="A68" s="168">
        <v>53</v>
      </c>
      <c r="B68" s="169" t="s">
        <v>180</v>
      </c>
      <c r="C68" s="170" t="s">
        <v>181</v>
      </c>
      <c r="D68" s="171" t="s">
        <v>94</v>
      </c>
      <c r="E68" s="172">
        <v>1</v>
      </c>
      <c r="F68" s="172"/>
      <c r="G68" s="173">
        <f t="shared" si="12"/>
        <v>0</v>
      </c>
      <c r="O68" s="167">
        <v>2</v>
      </c>
      <c r="AA68" s="145">
        <v>1</v>
      </c>
      <c r="AB68" s="145">
        <v>7</v>
      </c>
      <c r="AC68" s="145">
        <v>7</v>
      </c>
      <c r="AZ68" s="145">
        <v>2</v>
      </c>
      <c r="BA68" s="145">
        <f t="shared" si="13"/>
        <v>0</v>
      </c>
      <c r="BB68" s="145">
        <f t="shared" si="14"/>
        <v>0</v>
      </c>
      <c r="BC68" s="145">
        <f t="shared" si="15"/>
        <v>0</v>
      </c>
      <c r="BD68" s="145">
        <f t="shared" si="16"/>
        <v>0</v>
      </c>
      <c r="BE68" s="145">
        <f t="shared" si="17"/>
        <v>0</v>
      </c>
      <c r="CA68" s="174">
        <v>1</v>
      </c>
      <c r="CB68" s="174">
        <v>7</v>
      </c>
      <c r="CZ68" s="145">
        <v>4.7400000000000003E-3</v>
      </c>
    </row>
    <row r="69" spans="1:104" x14ac:dyDescent="0.2">
      <c r="A69" s="168">
        <v>54</v>
      </c>
      <c r="B69" s="169" t="s">
        <v>182</v>
      </c>
      <c r="C69" s="170" t="s">
        <v>183</v>
      </c>
      <c r="D69" s="171" t="s">
        <v>94</v>
      </c>
      <c r="E69" s="172">
        <v>1</v>
      </c>
      <c r="F69" s="172"/>
      <c r="G69" s="173">
        <f t="shared" si="12"/>
        <v>0</v>
      </c>
      <c r="O69" s="167">
        <v>2</v>
      </c>
      <c r="AA69" s="145">
        <v>1</v>
      </c>
      <c r="AB69" s="145">
        <v>7</v>
      </c>
      <c r="AC69" s="145">
        <v>7</v>
      </c>
      <c r="AZ69" s="145">
        <v>2</v>
      </c>
      <c r="BA69" s="145">
        <f t="shared" si="13"/>
        <v>0</v>
      </c>
      <c r="BB69" s="145">
        <f t="shared" si="14"/>
        <v>0</v>
      </c>
      <c r="BC69" s="145">
        <f t="shared" si="15"/>
        <v>0</v>
      </c>
      <c r="BD69" s="145">
        <f t="shared" si="16"/>
        <v>0</v>
      </c>
      <c r="BE69" s="145">
        <f t="shared" si="17"/>
        <v>0</v>
      </c>
      <c r="CA69" s="174">
        <v>1</v>
      </c>
      <c r="CB69" s="174">
        <v>7</v>
      </c>
      <c r="CZ69" s="145">
        <v>1.6500000000000001E-2</v>
      </c>
    </row>
    <row r="70" spans="1:104" x14ac:dyDescent="0.2">
      <c r="A70" s="168">
        <v>55</v>
      </c>
      <c r="B70" s="169" t="s">
        <v>184</v>
      </c>
      <c r="C70" s="170" t="s">
        <v>185</v>
      </c>
      <c r="D70" s="171" t="s">
        <v>94</v>
      </c>
      <c r="E70" s="172">
        <v>2</v>
      </c>
      <c r="F70" s="172"/>
      <c r="G70" s="173">
        <f t="shared" si="12"/>
        <v>0</v>
      </c>
      <c r="O70" s="167">
        <v>2</v>
      </c>
      <c r="AA70" s="145">
        <v>1</v>
      </c>
      <c r="AB70" s="145">
        <v>7</v>
      </c>
      <c r="AC70" s="145">
        <v>7</v>
      </c>
      <c r="AZ70" s="145">
        <v>2</v>
      </c>
      <c r="BA70" s="145">
        <f t="shared" si="13"/>
        <v>0</v>
      </c>
      <c r="BB70" s="145">
        <f t="shared" si="14"/>
        <v>0</v>
      </c>
      <c r="BC70" s="145">
        <f t="shared" si="15"/>
        <v>0</v>
      </c>
      <c r="BD70" s="145">
        <f t="shared" si="16"/>
        <v>0</v>
      </c>
      <c r="BE70" s="145">
        <f t="shared" si="17"/>
        <v>0</v>
      </c>
      <c r="CA70" s="174">
        <v>1</v>
      </c>
      <c r="CB70" s="174">
        <v>7</v>
      </c>
      <c r="CZ70" s="145">
        <v>0</v>
      </c>
    </row>
    <row r="71" spans="1:104" x14ac:dyDescent="0.2">
      <c r="A71" s="168">
        <v>56</v>
      </c>
      <c r="B71" s="169" t="s">
        <v>97</v>
      </c>
      <c r="C71" s="170" t="s">
        <v>186</v>
      </c>
      <c r="D71" s="171" t="s">
        <v>99</v>
      </c>
      <c r="E71" s="172">
        <v>1</v>
      </c>
      <c r="F71" s="172"/>
      <c r="G71" s="173">
        <f t="shared" si="12"/>
        <v>0</v>
      </c>
      <c r="O71" s="167">
        <v>2</v>
      </c>
      <c r="AA71" s="145">
        <v>12</v>
      </c>
      <c r="AB71" s="145">
        <v>0</v>
      </c>
      <c r="AC71" s="145">
        <v>28</v>
      </c>
      <c r="AZ71" s="145">
        <v>2</v>
      </c>
      <c r="BA71" s="145">
        <f t="shared" si="13"/>
        <v>0</v>
      </c>
      <c r="BB71" s="145">
        <f t="shared" si="14"/>
        <v>0</v>
      </c>
      <c r="BC71" s="145">
        <f t="shared" si="15"/>
        <v>0</v>
      </c>
      <c r="BD71" s="145">
        <f t="shared" si="16"/>
        <v>0</v>
      </c>
      <c r="BE71" s="145">
        <f t="shared" si="17"/>
        <v>0</v>
      </c>
      <c r="CA71" s="174">
        <v>12</v>
      </c>
      <c r="CB71" s="174">
        <v>0</v>
      </c>
      <c r="CZ71" s="145">
        <v>0</v>
      </c>
    </row>
    <row r="72" spans="1:104" x14ac:dyDescent="0.2">
      <c r="A72" s="168">
        <v>57</v>
      </c>
      <c r="B72" s="169" t="s">
        <v>97</v>
      </c>
      <c r="C72" s="170" t="s">
        <v>187</v>
      </c>
      <c r="D72" s="171" t="s">
        <v>99</v>
      </c>
      <c r="E72" s="172">
        <v>2</v>
      </c>
      <c r="F72" s="172"/>
      <c r="G72" s="173">
        <f t="shared" si="12"/>
        <v>0</v>
      </c>
      <c r="O72" s="167">
        <v>2</v>
      </c>
      <c r="AA72" s="145">
        <v>12</v>
      </c>
      <c r="AB72" s="145">
        <v>0</v>
      </c>
      <c r="AC72" s="145">
        <v>27</v>
      </c>
      <c r="AZ72" s="145">
        <v>2</v>
      </c>
      <c r="BA72" s="145">
        <f t="shared" si="13"/>
        <v>0</v>
      </c>
      <c r="BB72" s="145">
        <f t="shared" si="14"/>
        <v>0</v>
      </c>
      <c r="BC72" s="145">
        <f t="shared" si="15"/>
        <v>0</v>
      </c>
      <c r="BD72" s="145">
        <f t="shared" si="16"/>
        <v>0</v>
      </c>
      <c r="BE72" s="145">
        <f t="shared" si="17"/>
        <v>0</v>
      </c>
      <c r="CA72" s="174">
        <v>12</v>
      </c>
      <c r="CB72" s="174">
        <v>0</v>
      </c>
      <c r="CZ72" s="145">
        <v>0</v>
      </c>
    </row>
    <row r="73" spans="1:104" x14ac:dyDescent="0.2">
      <c r="A73" s="168">
        <v>58</v>
      </c>
      <c r="B73" s="169" t="s">
        <v>188</v>
      </c>
      <c r="C73" s="170" t="s">
        <v>189</v>
      </c>
      <c r="D73" s="171" t="s">
        <v>62</v>
      </c>
      <c r="E73" s="172"/>
      <c r="F73" s="172"/>
      <c r="G73" s="173">
        <f t="shared" si="12"/>
        <v>0</v>
      </c>
      <c r="O73" s="167">
        <v>2</v>
      </c>
      <c r="AA73" s="145">
        <v>7</v>
      </c>
      <c r="AB73" s="145">
        <v>1002</v>
      </c>
      <c r="AC73" s="145">
        <v>5</v>
      </c>
      <c r="AZ73" s="145">
        <v>2</v>
      </c>
      <c r="BA73" s="145">
        <f t="shared" si="13"/>
        <v>0</v>
      </c>
      <c r="BB73" s="145">
        <f t="shared" si="14"/>
        <v>0</v>
      </c>
      <c r="BC73" s="145">
        <f t="shared" si="15"/>
        <v>0</v>
      </c>
      <c r="BD73" s="145">
        <f t="shared" si="16"/>
        <v>0</v>
      </c>
      <c r="BE73" s="145">
        <f t="shared" si="17"/>
        <v>0</v>
      </c>
      <c r="CA73" s="174">
        <v>7</v>
      </c>
      <c r="CB73" s="174">
        <v>1002</v>
      </c>
      <c r="CZ73" s="145">
        <v>0</v>
      </c>
    </row>
    <row r="74" spans="1:104" x14ac:dyDescent="0.2">
      <c r="A74" s="175"/>
      <c r="B74" s="176" t="s">
        <v>76</v>
      </c>
      <c r="C74" s="177" t="str">
        <f>CONCATENATE(B57," ",C57)</f>
        <v>732 Strojovny</v>
      </c>
      <c r="D74" s="178"/>
      <c r="E74" s="179"/>
      <c r="F74" s="180"/>
      <c r="G74" s="181">
        <f>SUM(G57:G73)</f>
        <v>0</v>
      </c>
      <c r="O74" s="167">
        <v>4</v>
      </c>
      <c r="BA74" s="182">
        <f>SUM(BA57:BA73)</f>
        <v>0</v>
      </c>
      <c r="BB74" s="182">
        <f>SUM(BB57:BB73)</f>
        <v>0</v>
      </c>
      <c r="BC74" s="182">
        <f>SUM(BC57:BC73)</f>
        <v>0</v>
      </c>
      <c r="BD74" s="182">
        <f>SUM(BD57:BD73)</f>
        <v>0</v>
      </c>
      <c r="BE74" s="182">
        <f>SUM(BE57:BE73)</f>
        <v>0</v>
      </c>
    </row>
    <row r="75" spans="1:104" x14ac:dyDescent="0.2">
      <c r="A75" s="160" t="s">
        <v>74</v>
      </c>
      <c r="B75" s="161" t="s">
        <v>190</v>
      </c>
      <c r="C75" s="162" t="s">
        <v>191</v>
      </c>
      <c r="D75" s="163"/>
      <c r="E75" s="164"/>
      <c r="F75" s="164"/>
      <c r="G75" s="165"/>
      <c r="H75" s="166"/>
      <c r="I75" s="166"/>
      <c r="O75" s="167">
        <v>1</v>
      </c>
    </row>
    <row r="76" spans="1:104" x14ac:dyDescent="0.2">
      <c r="A76" s="168">
        <v>59</v>
      </c>
      <c r="B76" s="169" t="s">
        <v>192</v>
      </c>
      <c r="C76" s="170" t="s">
        <v>304</v>
      </c>
      <c r="D76" s="171" t="s">
        <v>84</v>
      </c>
      <c r="E76" s="172">
        <v>319.7</v>
      </c>
      <c r="F76" s="172"/>
      <c r="G76" s="173">
        <f t="shared" ref="G76:G88" si="18">E76*F76</f>
        <v>0</v>
      </c>
      <c r="O76" s="167">
        <v>2</v>
      </c>
      <c r="AA76" s="145">
        <v>1</v>
      </c>
      <c r="AB76" s="145">
        <v>7</v>
      </c>
      <c r="AC76" s="145">
        <v>7</v>
      </c>
      <c r="AZ76" s="145">
        <v>2</v>
      </c>
      <c r="BA76" s="145">
        <f t="shared" ref="BA76:BA88" si="19">IF(AZ76=1,G76,0)</f>
        <v>0</v>
      </c>
      <c r="BB76" s="145">
        <f t="shared" ref="BB76:BB88" si="20">IF(AZ76=2,G76,0)</f>
        <v>0</v>
      </c>
      <c r="BC76" s="145">
        <f t="shared" ref="BC76:BC88" si="21">IF(AZ76=3,G76,0)</f>
        <v>0</v>
      </c>
      <c r="BD76" s="145">
        <f t="shared" ref="BD76:BD88" si="22">IF(AZ76=4,G76,0)</f>
        <v>0</v>
      </c>
      <c r="BE76" s="145">
        <f t="shared" ref="BE76:BE88" si="23">IF(AZ76=5,G76,0)</f>
        <v>0</v>
      </c>
      <c r="CA76" s="174">
        <v>1</v>
      </c>
      <c r="CB76" s="174">
        <v>7</v>
      </c>
      <c r="CZ76" s="145">
        <v>6.3400000000000001E-3</v>
      </c>
    </row>
    <row r="77" spans="1:104" x14ac:dyDescent="0.2">
      <c r="A77" s="168">
        <v>60</v>
      </c>
      <c r="B77" s="169" t="s">
        <v>193</v>
      </c>
      <c r="C77" s="170" t="s">
        <v>305</v>
      </c>
      <c r="D77" s="171" t="s">
        <v>84</v>
      </c>
      <c r="E77" s="172">
        <v>89.7</v>
      </c>
      <c r="F77" s="172"/>
      <c r="G77" s="173">
        <f t="shared" si="18"/>
        <v>0</v>
      </c>
      <c r="O77" s="167">
        <v>2</v>
      </c>
      <c r="AA77" s="145">
        <v>1</v>
      </c>
      <c r="AB77" s="145">
        <v>7</v>
      </c>
      <c r="AC77" s="145">
        <v>7</v>
      </c>
      <c r="AZ77" s="145">
        <v>2</v>
      </c>
      <c r="BA77" s="145">
        <f t="shared" si="19"/>
        <v>0</v>
      </c>
      <c r="BB77" s="145">
        <f t="shared" si="20"/>
        <v>0</v>
      </c>
      <c r="BC77" s="145">
        <f t="shared" si="21"/>
        <v>0</v>
      </c>
      <c r="BD77" s="145">
        <f t="shared" si="22"/>
        <v>0</v>
      </c>
      <c r="BE77" s="145">
        <f t="shared" si="23"/>
        <v>0</v>
      </c>
      <c r="CA77" s="174">
        <v>1</v>
      </c>
      <c r="CB77" s="174">
        <v>7</v>
      </c>
      <c r="CZ77" s="145">
        <v>6.4900000000000001E-3</v>
      </c>
    </row>
    <row r="78" spans="1:104" x14ac:dyDescent="0.2">
      <c r="A78" s="168">
        <v>61</v>
      </c>
      <c r="B78" s="169" t="s">
        <v>194</v>
      </c>
      <c r="C78" s="170" t="s">
        <v>306</v>
      </c>
      <c r="D78" s="171" t="s">
        <v>84</v>
      </c>
      <c r="E78" s="172">
        <v>115</v>
      </c>
      <c r="F78" s="172"/>
      <c r="G78" s="173">
        <f t="shared" si="18"/>
        <v>0</v>
      </c>
      <c r="O78" s="167">
        <v>2</v>
      </c>
      <c r="AA78" s="145">
        <v>1</v>
      </c>
      <c r="AB78" s="145">
        <v>7</v>
      </c>
      <c r="AC78" s="145">
        <v>7</v>
      </c>
      <c r="AZ78" s="145">
        <v>2</v>
      </c>
      <c r="BA78" s="145">
        <f t="shared" si="19"/>
        <v>0</v>
      </c>
      <c r="BB78" s="145">
        <f t="shared" si="20"/>
        <v>0</v>
      </c>
      <c r="BC78" s="145">
        <f t="shared" si="21"/>
        <v>0</v>
      </c>
      <c r="BD78" s="145">
        <f t="shared" si="22"/>
        <v>0</v>
      </c>
      <c r="BE78" s="145">
        <f t="shared" si="23"/>
        <v>0</v>
      </c>
      <c r="CA78" s="174">
        <v>1</v>
      </c>
      <c r="CB78" s="174">
        <v>7</v>
      </c>
      <c r="CZ78" s="145">
        <v>6.62E-3</v>
      </c>
    </row>
    <row r="79" spans="1:104" x14ac:dyDescent="0.2">
      <c r="A79" s="168">
        <v>62</v>
      </c>
      <c r="B79" s="169" t="s">
        <v>135</v>
      </c>
      <c r="C79" s="170" t="s">
        <v>299</v>
      </c>
      <c r="D79" s="171" t="s">
        <v>84</v>
      </c>
      <c r="E79" s="172">
        <v>65.55</v>
      </c>
      <c r="F79" s="172"/>
      <c r="G79" s="173">
        <f t="shared" si="18"/>
        <v>0</v>
      </c>
      <c r="O79" s="167">
        <v>2</v>
      </c>
      <c r="AA79" s="145">
        <v>1</v>
      </c>
      <c r="AB79" s="145">
        <v>7</v>
      </c>
      <c r="AC79" s="145">
        <v>7</v>
      </c>
      <c r="AZ79" s="145">
        <v>2</v>
      </c>
      <c r="BA79" s="145">
        <f t="shared" si="19"/>
        <v>0</v>
      </c>
      <c r="BB79" s="145">
        <f t="shared" si="20"/>
        <v>0</v>
      </c>
      <c r="BC79" s="145">
        <f t="shared" si="21"/>
        <v>0</v>
      </c>
      <c r="BD79" s="145">
        <f t="shared" si="22"/>
        <v>0</v>
      </c>
      <c r="BE79" s="145">
        <f t="shared" si="23"/>
        <v>0</v>
      </c>
      <c r="CA79" s="174">
        <v>1</v>
      </c>
      <c r="CB79" s="174">
        <v>7</v>
      </c>
      <c r="CZ79" s="145">
        <v>6.2100000000000002E-3</v>
      </c>
    </row>
    <row r="80" spans="1:104" x14ac:dyDescent="0.2">
      <c r="A80" s="168">
        <v>63</v>
      </c>
      <c r="B80" s="169" t="s">
        <v>195</v>
      </c>
      <c r="C80" s="170" t="s">
        <v>307</v>
      </c>
      <c r="D80" s="171" t="s">
        <v>84</v>
      </c>
      <c r="E80" s="172">
        <v>19</v>
      </c>
      <c r="F80" s="172"/>
      <c r="G80" s="173">
        <f t="shared" si="18"/>
        <v>0</v>
      </c>
      <c r="O80" s="167">
        <v>2</v>
      </c>
      <c r="AA80" s="145">
        <v>1</v>
      </c>
      <c r="AB80" s="145">
        <v>7</v>
      </c>
      <c r="AC80" s="145">
        <v>7</v>
      </c>
      <c r="AZ80" s="145">
        <v>2</v>
      </c>
      <c r="BA80" s="145">
        <f t="shared" si="19"/>
        <v>0</v>
      </c>
      <c r="BB80" s="145">
        <f t="shared" si="20"/>
        <v>0</v>
      </c>
      <c r="BC80" s="145">
        <f t="shared" si="21"/>
        <v>0</v>
      </c>
      <c r="BD80" s="145">
        <f t="shared" si="22"/>
        <v>0</v>
      </c>
      <c r="BE80" s="145">
        <f t="shared" si="23"/>
        <v>0</v>
      </c>
      <c r="CA80" s="174">
        <v>1</v>
      </c>
      <c r="CB80" s="174">
        <v>7</v>
      </c>
      <c r="CZ80" s="145">
        <v>6.5500000000000003E-3</v>
      </c>
    </row>
    <row r="81" spans="1:104" x14ac:dyDescent="0.2">
      <c r="A81" s="168">
        <v>64</v>
      </c>
      <c r="B81" s="169" t="s">
        <v>136</v>
      </c>
      <c r="C81" s="170" t="s">
        <v>300</v>
      </c>
      <c r="D81" s="171" t="s">
        <v>84</v>
      </c>
      <c r="E81" s="172">
        <v>12</v>
      </c>
      <c r="F81" s="172"/>
      <c r="G81" s="173">
        <f t="shared" si="18"/>
        <v>0</v>
      </c>
      <c r="O81" s="167">
        <v>2</v>
      </c>
      <c r="AA81" s="145">
        <v>1</v>
      </c>
      <c r="AB81" s="145">
        <v>7</v>
      </c>
      <c r="AC81" s="145">
        <v>7</v>
      </c>
      <c r="AZ81" s="145">
        <v>2</v>
      </c>
      <c r="BA81" s="145">
        <f t="shared" si="19"/>
        <v>0</v>
      </c>
      <c r="BB81" s="145">
        <f t="shared" si="20"/>
        <v>0</v>
      </c>
      <c r="BC81" s="145">
        <f t="shared" si="21"/>
        <v>0</v>
      </c>
      <c r="BD81" s="145">
        <f t="shared" si="22"/>
        <v>0</v>
      </c>
      <c r="BE81" s="145">
        <f t="shared" si="23"/>
        <v>0</v>
      </c>
      <c r="CA81" s="174">
        <v>1</v>
      </c>
      <c r="CB81" s="174">
        <v>7</v>
      </c>
      <c r="CZ81" s="145">
        <v>6.8999999999999999E-3</v>
      </c>
    </row>
    <row r="82" spans="1:104" x14ac:dyDescent="0.2">
      <c r="A82" s="168">
        <v>65</v>
      </c>
      <c r="B82" s="169" t="s">
        <v>196</v>
      </c>
      <c r="C82" s="170" t="s">
        <v>197</v>
      </c>
      <c r="D82" s="171" t="s">
        <v>96</v>
      </c>
      <c r="E82" s="172">
        <v>4</v>
      </c>
      <c r="F82" s="172"/>
      <c r="G82" s="173">
        <f t="shared" si="18"/>
        <v>0</v>
      </c>
      <c r="O82" s="167">
        <v>2</v>
      </c>
      <c r="AA82" s="145">
        <v>1</v>
      </c>
      <c r="AB82" s="145">
        <v>7</v>
      </c>
      <c r="AC82" s="145">
        <v>7</v>
      </c>
      <c r="AZ82" s="145">
        <v>2</v>
      </c>
      <c r="BA82" s="145">
        <f t="shared" si="19"/>
        <v>0</v>
      </c>
      <c r="BB82" s="145">
        <f t="shared" si="20"/>
        <v>0</v>
      </c>
      <c r="BC82" s="145">
        <f t="shared" si="21"/>
        <v>0</v>
      </c>
      <c r="BD82" s="145">
        <f t="shared" si="22"/>
        <v>0</v>
      </c>
      <c r="BE82" s="145">
        <f t="shared" si="23"/>
        <v>0</v>
      </c>
      <c r="CA82" s="174">
        <v>1</v>
      </c>
      <c r="CB82" s="174">
        <v>7</v>
      </c>
      <c r="CZ82" s="145">
        <v>1E-4</v>
      </c>
    </row>
    <row r="83" spans="1:104" x14ac:dyDescent="0.2">
      <c r="A83" s="168">
        <v>66</v>
      </c>
      <c r="B83" s="169" t="s">
        <v>198</v>
      </c>
      <c r="C83" s="170" t="s">
        <v>199</v>
      </c>
      <c r="D83" s="171" t="s">
        <v>84</v>
      </c>
      <c r="E83" s="172">
        <v>620.9</v>
      </c>
      <c r="F83" s="172"/>
      <c r="G83" s="173">
        <f t="shared" si="18"/>
        <v>0</v>
      </c>
      <c r="O83" s="167">
        <v>2</v>
      </c>
      <c r="AA83" s="145">
        <v>1</v>
      </c>
      <c r="AB83" s="145">
        <v>7</v>
      </c>
      <c r="AC83" s="145">
        <v>7</v>
      </c>
      <c r="AZ83" s="145">
        <v>2</v>
      </c>
      <c r="BA83" s="145">
        <f t="shared" si="19"/>
        <v>0</v>
      </c>
      <c r="BB83" s="145">
        <f t="shared" si="20"/>
        <v>0</v>
      </c>
      <c r="BC83" s="145">
        <f t="shared" si="21"/>
        <v>0</v>
      </c>
      <c r="BD83" s="145">
        <f t="shared" si="22"/>
        <v>0</v>
      </c>
      <c r="BE83" s="145">
        <f t="shared" si="23"/>
        <v>0</v>
      </c>
      <c r="CA83" s="174">
        <v>1</v>
      </c>
      <c r="CB83" s="174">
        <v>7</v>
      </c>
      <c r="CZ83" s="145">
        <v>0</v>
      </c>
    </row>
    <row r="84" spans="1:104" x14ac:dyDescent="0.2">
      <c r="A84" s="168">
        <v>67</v>
      </c>
      <c r="B84" s="169" t="s">
        <v>200</v>
      </c>
      <c r="C84" s="170" t="s">
        <v>201</v>
      </c>
      <c r="D84" s="171" t="s">
        <v>84</v>
      </c>
      <c r="E84" s="172">
        <v>12</v>
      </c>
      <c r="F84" s="172"/>
      <c r="G84" s="173">
        <f t="shared" si="18"/>
        <v>0</v>
      </c>
      <c r="O84" s="167">
        <v>2</v>
      </c>
      <c r="AA84" s="145">
        <v>1</v>
      </c>
      <c r="AB84" s="145">
        <v>7</v>
      </c>
      <c r="AC84" s="145">
        <v>7</v>
      </c>
      <c r="AZ84" s="145">
        <v>2</v>
      </c>
      <c r="BA84" s="145">
        <f t="shared" si="19"/>
        <v>0</v>
      </c>
      <c r="BB84" s="145">
        <f t="shared" si="20"/>
        <v>0</v>
      </c>
      <c r="BC84" s="145">
        <f t="shared" si="21"/>
        <v>0</v>
      </c>
      <c r="BD84" s="145">
        <f t="shared" si="22"/>
        <v>0</v>
      </c>
      <c r="BE84" s="145">
        <f t="shared" si="23"/>
        <v>0</v>
      </c>
      <c r="CA84" s="174">
        <v>1</v>
      </c>
      <c r="CB84" s="174">
        <v>7</v>
      </c>
      <c r="CZ84" s="145">
        <v>0</v>
      </c>
    </row>
    <row r="85" spans="1:104" x14ac:dyDescent="0.2">
      <c r="A85" s="168">
        <v>68</v>
      </c>
      <c r="B85" s="169" t="s">
        <v>202</v>
      </c>
      <c r="C85" s="170" t="s">
        <v>203</v>
      </c>
      <c r="D85" s="171" t="s">
        <v>96</v>
      </c>
      <c r="E85" s="172">
        <v>26</v>
      </c>
      <c r="F85" s="172"/>
      <c r="G85" s="173">
        <f t="shared" si="18"/>
        <v>0</v>
      </c>
      <c r="O85" s="167">
        <v>2</v>
      </c>
      <c r="AA85" s="145">
        <v>1</v>
      </c>
      <c r="AB85" s="145">
        <v>7</v>
      </c>
      <c r="AC85" s="145">
        <v>7</v>
      </c>
      <c r="AZ85" s="145">
        <v>2</v>
      </c>
      <c r="BA85" s="145">
        <f t="shared" si="19"/>
        <v>0</v>
      </c>
      <c r="BB85" s="145">
        <f t="shared" si="20"/>
        <v>0</v>
      </c>
      <c r="BC85" s="145">
        <f t="shared" si="21"/>
        <v>0</v>
      </c>
      <c r="BD85" s="145">
        <f t="shared" si="22"/>
        <v>0</v>
      </c>
      <c r="BE85" s="145">
        <f t="shared" si="23"/>
        <v>0</v>
      </c>
      <c r="CA85" s="174">
        <v>1</v>
      </c>
      <c r="CB85" s="174">
        <v>7</v>
      </c>
      <c r="CZ85" s="145">
        <v>1.25E-3</v>
      </c>
    </row>
    <row r="86" spans="1:104" x14ac:dyDescent="0.2">
      <c r="A86" s="168">
        <v>69</v>
      </c>
      <c r="B86" s="169" t="s">
        <v>204</v>
      </c>
      <c r="C86" s="170" t="s">
        <v>205</v>
      </c>
      <c r="D86" s="171" t="s">
        <v>96</v>
      </c>
      <c r="E86" s="172">
        <v>114</v>
      </c>
      <c r="F86" s="172"/>
      <c r="G86" s="173">
        <f t="shared" si="18"/>
        <v>0</v>
      </c>
      <c r="O86" s="167">
        <v>2</v>
      </c>
      <c r="AA86" s="145">
        <v>1</v>
      </c>
      <c r="AB86" s="145">
        <v>7</v>
      </c>
      <c r="AC86" s="145">
        <v>7</v>
      </c>
      <c r="AZ86" s="145">
        <v>2</v>
      </c>
      <c r="BA86" s="145">
        <f t="shared" si="19"/>
        <v>0</v>
      </c>
      <c r="BB86" s="145">
        <f t="shared" si="20"/>
        <v>0</v>
      </c>
      <c r="BC86" s="145">
        <f t="shared" si="21"/>
        <v>0</v>
      </c>
      <c r="BD86" s="145">
        <f t="shared" si="22"/>
        <v>0</v>
      </c>
      <c r="BE86" s="145">
        <f t="shared" si="23"/>
        <v>0</v>
      </c>
      <c r="CA86" s="174">
        <v>1</v>
      </c>
      <c r="CB86" s="174">
        <v>7</v>
      </c>
      <c r="CZ86" s="145">
        <v>1.0000000000000001E-5</v>
      </c>
    </row>
    <row r="87" spans="1:104" ht="22.5" x14ac:dyDescent="0.2">
      <c r="A87" s="168">
        <v>70</v>
      </c>
      <c r="B87" s="169" t="s">
        <v>125</v>
      </c>
      <c r="C87" s="170" t="s">
        <v>126</v>
      </c>
      <c r="D87" s="171" t="s">
        <v>122</v>
      </c>
      <c r="E87" s="172">
        <v>20</v>
      </c>
      <c r="F87" s="172"/>
      <c r="G87" s="173">
        <f t="shared" si="18"/>
        <v>0</v>
      </c>
      <c r="O87" s="167">
        <v>2</v>
      </c>
      <c r="AA87" s="145">
        <v>10</v>
      </c>
      <c r="AB87" s="145">
        <v>0</v>
      </c>
      <c r="AC87" s="145">
        <v>8</v>
      </c>
      <c r="AZ87" s="145">
        <v>5</v>
      </c>
      <c r="BA87" s="145">
        <f t="shared" si="19"/>
        <v>0</v>
      </c>
      <c r="BB87" s="145">
        <f t="shared" si="20"/>
        <v>0</v>
      </c>
      <c r="BC87" s="145">
        <f t="shared" si="21"/>
        <v>0</v>
      </c>
      <c r="BD87" s="145">
        <f t="shared" si="22"/>
        <v>0</v>
      </c>
      <c r="BE87" s="145">
        <f t="shared" si="23"/>
        <v>0</v>
      </c>
      <c r="CA87" s="174">
        <v>10</v>
      </c>
      <c r="CB87" s="174">
        <v>0</v>
      </c>
      <c r="CZ87" s="145">
        <v>0</v>
      </c>
    </row>
    <row r="88" spans="1:104" ht="22.5" x14ac:dyDescent="0.2">
      <c r="A88" s="168">
        <v>71</v>
      </c>
      <c r="B88" s="169" t="s">
        <v>127</v>
      </c>
      <c r="C88" s="170" t="s">
        <v>128</v>
      </c>
      <c r="D88" s="171" t="s">
        <v>122</v>
      </c>
      <c r="E88" s="172">
        <v>6</v>
      </c>
      <c r="F88" s="172"/>
      <c r="G88" s="173">
        <f t="shared" si="18"/>
        <v>0</v>
      </c>
      <c r="O88" s="167">
        <v>2</v>
      </c>
      <c r="AA88" s="145">
        <v>10</v>
      </c>
      <c r="AB88" s="145">
        <v>0</v>
      </c>
      <c r="AC88" s="145">
        <v>8</v>
      </c>
      <c r="AZ88" s="145">
        <v>5</v>
      </c>
      <c r="BA88" s="145">
        <f t="shared" si="19"/>
        <v>0</v>
      </c>
      <c r="BB88" s="145">
        <f t="shared" si="20"/>
        <v>0</v>
      </c>
      <c r="BC88" s="145">
        <f t="shared" si="21"/>
        <v>0</v>
      </c>
      <c r="BD88" s="145">
        <f t="shared" si="22"/>
        <v>0</v>
      </c>
      <c r="BE88" s="145">
        <f t="shared" si="23"/>
        <v>0</v>
      </c>
      <c r="CA88" s="174">
        <v>10</v>
      </c>
      <c r="CB88" s="174">
        <v>0</v>
      </c>
      <c r="CZ88" s="145">
        <v>0</v>
      </c>
    </row>
    <row r="89" spans="1:104" x14ac:dyDescent="0.2">
      <c r="A89" s="175"/>
      <c r="B89" s="176" t="s">
        <v>76</v>
      </c>
      <c r="C89" s="177" t="str">
        <f>CONCATENATE(B75," ",C75)</f>
        <v>733 Rozvod potrubí</v>
      </c>
      <c r="D89" s="178"/>
      <c r="E89" s="179"/>
      <c r="F89" s="180"/>
      <c r="G89" s="181">
        <f>SUM(G75:G88)</f>
        <v>0</v>
      </c>
      <c r="O89" s="167">
        <v>4</v>
      </c>
      <c r="BA89" s="182">
        <f>SUM(BA75:BA88)</f>
        <v>0</v>
      </c>
      <c r="BB89" s="182">
        <f>SUM(BB75:BB88)</f>
        <v>0</v>
      </c>
      <c r="BC89" s="182">
        <f>SUM(BC75:BC88)</f>
        <v>0</v>
      </c>
      <c r="BD89" s="182">
        <f>SUM(BD75:BD88)</f>
        <v>0</v>
      </c>
      <c r="BE89" s="182">
        <f>SUM(BE75:BE88)</f>
        <v>0</v>
      </c>
    </row>
    <row r="90" spans="1:104" x14ac:dyDescent="0.2">
      <c r="A90" s="160" t="s">
        <v>74</v>
      </c>
      <c r="B90" s="161" t="s">
        <v>206</v>
      </c>
      <c r="C90" s="162" t="s">
        <v>207</v>
      </c>
      <c r="D90" s="163"/>
      <c r="E90" s="164"/>
      <c r="F90" s="164"/>
      <c r="G90" s="165"/>
      <c r="H90" s="166"/>
      <c r="I90" s="166"/>
      <c r="O90" s="167">
        <v>1</v>
      </c>
    </row>
    <row r="91" spans="1:104" ht="22.5" x14ac:dyDescent="0.2">
      <c r="A91" s="168">
        <v>72</v>
      </c>
      <c r="B91" s="169" t="s">
        <v>208</v>
      </c>
      <c r="C91" s="170" t="s">
        <v>209</v>
      </c>
      <c r="D91" s="171" t="s">
        <v>96</v>
      </c>
      <c r="E91" s="172">
        <v>8</v>
      </c>
      <c r="F91" s="172"/>
      <c r="G91" s="173">
        <f t="shared" ref="G91:G112" si="24">E91*F91</f>
        <v>0</v>
      </c>
      <c r="O91" s="167">
        <v>2</v>
      </c>
      <c r="AA91" s="145">
        <v>1</v>
      </c>
      <c r="AB91" s="145">
        <v>7</v>
      </c>
      <c r="AC91" s="145">
        <v>7</v>
      </c>
      <c r="AZ91" s="145">
        <v>2</v>
      </c>
      <c r="BA91" s="145">
        <f t="shared" ref="BA91:BA112" si="25">IF(AZ91=1,G91,0)</f>
        <v>0</v>
      </c>
      <c r="BB91" s="145">
        <f t="shared" ref="BB91:BB112" si="26">IF(AZ91=2,G91,0)</f>
        <v>0</v>
      </c>
      <c r="BC91" s="145">
        <f t="shared" ref="BC91:BC112" si="27">IF(AZ91=3,G91,0)</f>
        <v>0</v>
      </c>
      <c r="BD91" s="145">
        <f t="shared" ref="BD91:BD112" si="28">IF(AZ91=4,G91,0)</f>
        <v>0</v>
      </c>
      <c r="BE91" s="145">
        <f t="shared" ref="BE91:BE112" si="29">IF(AZ91=5,G91,0)</f>
        <v>0</v>
      </c>
      <c r="CA91" s="174">
        <v>1</v>
      </c>
      <c r="CB91" s="174">
        <v>7</v>
      </c>
      <c r="CZ91" s="145">
        <v>8.0000000000000007E-5</v>
      </c>
    </row>
    <row r="92" spans="1:104" ht="22.5" x14ac:dyDescent="0.2">
      <c r="A92" s="168">
        <v>73</v>
      </c>
      <c r="B92" s="169" t="s">
        <v>210</v>
      </c>
      <c r="C92" s="170" t="s">
        <v>211</v>
      </c>
      <c r="D92" s="171" t="s">
        <v>96</v>
      </c>
      <c r="E92" s="172">
        <v>20</v>
      </c>
      <c r="F92" s="172"/>
      <c r="G92" s="173">
        <f t="shared" si="24"/>
        <v>0</v>
      </c>
      <c r="O92" s="167">
        <v>2</v>
      </c>
      <c r="AA92" s="145">
        <v>1</v>
      </c>
      <c r="AB92" s="145">
        <v>7</v>
      </c>
      <c r="AC92" s="145">
        <v>7</v>
      </c>
      <c r="AZ92" s="145">
        <v>2</v>
      </c>
      <c r="BA92" s="145">
        <f t="shared" si="25"/>
        <v>0</v>
      </c>
      <c r="BB92" s="145">
        <f t="shared" si="26"/>
        <v>0</v>
      </c>
      <c r="BC92" s="145">
        <f t="shared" si="27"/>
        <v>0</v>
      </c>
      <c r="BD92" s="145">
        <f t="shared" si="28"/>
        <v>0</v>
      </c>
      <c r="BE92" s="145">
        <f t="shared" si="29"/>
        <v>0</v>
      </c>
      <c r="CA92" s="174">
        <v>1</v>
      </c>
      <c r="CB92" s="174">
        <v>7</v>
      </c>
      <c r="CZ92" s="145">
        <v>0</v>
      </c>
    </row>
    <row r="93" spans="1:104" ht="22.5" x14ac:dyDescent="0.2">
      <c r="A93" s="168">
        <v>74</v>
      </c>
      <c r="B93" s="169" t="s">
        <v>212</v>
      </c>
      <c r="C93" s="170" t="s">
        <v>213</v>
      </c>
      <c r="D93" s="171" t="s">
        <v>96</v>
      </c>
      <c r="E93" s="172">
        <v>1</v>
      </c>
      <c r="F93" s="172"/>
      <c r="G93" s="173">
        <f t="shared" si="24"/>
        <v>0</v>
      </c>
      <c r="O93" s="167">
        <v>2</v>
      </c>
      <c r="AA93" s="145">
        <v>1</v>
      </c>
      <c r="AB93" s="145">
        <v>7</v>
      </c>
      <c r="AC93" s="145">
        <v>7</v>
      </c>
      <c r="AZ93" s="145">
        <v>2</v>
      </c>
      <c r="BA93" s="145">
        <f t="shared" si="25"/>
        <v>0</v>
      </c>
      <c r="BB93" s="145">
        <f t="shared" si="26"/>
        <v>0</v>
      </c>
      <c r="BC93" s="145">
        <f t="shared" si="27"/>
        <v>0</v>
      </c>
      <c r="BD93" s="145">
        <f t="shared" si="28"/>
        <v>0</v>
      </c>
      <c r="BE93" s="145">
        <f t="shared" si="29"/>
        <v>0</v>
      </c>
      <c r="CA93" s="174">
        <v>1</v>
      </c>
      <c r="CB93" s="174">
        <v>7</v>
      </c>
      <c r="CZ93" s="145">
        <v>2.5000000000000001E-4</v>
      </c>
    </row>
    <row r="94" spans="1:104" ht="22.5" x14ac:dyDescent="0.2">
      <c r="A94" s="168">
        <v>75</v>
      </c>
      <c r="B94" s="169" t="s">
        <v>214</v>
      </c>
      <c r="C94" s="170" t="s">
        <v>215</v>
      </c>
      <c r="D94" s="171" t="s">
        <v>96</v>
      </c>
      <c r="E94" s="172">
        <v>8</v>
      </c>
      <c r="F94" s="172"/>
      <c r="G94" s="173">
        <f t="shared" si="24"/>
        <v>0</v>
      </c>
      <c r="O94" s="167">
        <v>2</v>
      </c>
      <c r="AA94" s="145">
        <v>1</v>
      </c>
      <c r="AB94" s="145">
        <v>7</v>
      </c>
      <c r="AC94" s="145">
        <v>7</v>
      </c>
      <c r="AZ94" s="145">
        <v>2</v>
      </c>
      <c r="BA94" s="145">
        <f t="shared" si="25"/>
        <v>0</v>
      </c>
      <c r="BB94" s="145">
        <f t="shared" si="26"/>
        <v>0</v>
      </c>
      <c r="BC94" s="145">
        <f t="shared" si="27"/>
        <v>0</v>
      </c>
      <c r="BD94" s="145">
        <f t="shared" si="28"/>
        <v>0</v>
      </c>
      <c r="BE94" s="145">
        <f t="shared" si="29"/>
        <v>0</v>
      </c>
      <c r="CA94" s="174">
        <v>1</v>
      </c>
      <c r="CB94" s="174">
        <v>7</v>
      </c>
      <c r="CZ94" s="145">
        <v>2.5000000000000001E-4</v>
      </c>
    </row>
    <row r="95" spans="1:104" ht="22.5" x14ac:dyDescent="0.2">
      <c r="A95" s="168">
        <v>76</v>
      </c>
      <c r="B95" s="169" t="s">
        <v>216</v>
      </c>
      <c r="C95" s="170" t="s">
        <v>217</v>
      </c>
      <c r="D95" s="171" t="s">
        <v>96</v>
      </c>
      <c r="E95" s="172">
        <v>1</v>
      </c>
      <c r="F95" s="172"/>
      <c r="G95" s="173">
        <f t="shared" si="24"/>
        <v>0</v>
      </c>
      <c r="O95" s="167">
        <v>2</v>
      </c>
      <c r="AA95" s="145">
        <v>1</v>
      </c>
      <c r="AB95" s="145">
        <v>7</v>
      </c>
      <c r="AC95" s="145">
        <v>7</v>
      </c>
      <c r="AZ95" s="145">
        <v>2</v>
      </c>
      <c r="BA95" s="145">
        <f t="shared" si="25"/>
        <v>0</v>
      </c>
      <c r="BB95" s="145">
        <f t="shared" si="26"/>
        <v>0</v>
      </c>
      <c r="BC95" s="145">
        <f t="shared" si="27"/>
        <v>0</v>
      </c>
      <c r="BD95" s="145">
        <f t="shared" si="28"/>
        <v>0</v>
      </c>
      <c r="BE95" s="145">
        <f t="shared" si="29"/>
        <v>0</v>
      </c>
      <c r="CA95" s="174">
        <v>1</v>
      </c>
      <c r="CB95" s="174">
        <v>7</v>
      </c>
      <c r="CZ95" s="145">
        <v>2.5000000000000001E-4</v>
      </c>
    </row>
    <row r="96" spans="1:104" x14ac:dyDescent="0.2">
      <c r="A96" s="168">
        <v>77</v>
      </c>
      <c r="B96" s="169" t="s">
        <v>218</v>
      </c>
      <c r="C96" s="170" t="s">
        <v>219</v>
      </c>
      <c r="D96" s="171" t="s">
        <v>96</v>
      </c>
      <c r="E96" s="172">
        <v>4</v>
      </c>
      <c r="F96" s="172"/>
      <c r="G96" s="173">
        <f t="shared" si="24"/>
        <v>0</v>
      </c>
      <c r="O96" s="167">
        <v>2</v>
      </c>
      <c r="AA96" s="145">
        <v>1</v>
      </c>
      <c r="AB96" s="145">
        <v>7</v>
      </c>
      <c r="AC96" s="145">
        <v>7</v>
      </c>
      <c r="AZ96" s="145">
        <v>2</v>
      </c>
      <c r="BA96" s="145">
        <f t="shared" si="25"/>
        <v>0</v>
      </c>
      <c r="BB96" s="145">
        <f t="shared" si="26"/>
        <v>0</v>
      </c>
      <c r="BC96" s="145">
        <f t="shared" si="27"/>
        <v>0</v>
      </c>
      <c r="BD96" s="145">
        <f t="shared" si="28"/>
        <v>0</v>
      </c>
      <c r="BE96" s="145">
        <f t="shared" si="29"/>
        <v>0</v>
      </c>
      <c r="CA96" s="174">
        <v>1</v>
      </c>
      <c r="CB96" s="174">
        <v>7</v>
      </c>
      <c r="CZ96" s="145">
        <v>4.0000000000000002E-4</v>
      </c>
    </row>
    <row r="97" spans="1:104" ht="22.5" x14ac:dyDescent="0.2">
      <c r="A97" s="168">
        <v>78</v>
      </c>
      <c r="B97" s="169" t="s">
        <v>220</v>
      </c>
      <c r="C97" s="170" t="s">
        <v>221</v>
      </c>
      <c r="D97" s="171" t="s">
        <v>96</v>
      </c>
      <c r="E97" s="172">
        <v>4</v>
      </c>
      <c r="F97" s="172"/>
      <c r="G97" s="173">
        <f t="shared" si="24"/>
        <v>0</v>
      </c>
      <c r="O97" s="167">
        <v>2</v>
      </c>
      <c r="AA97" s="145">
        <v>1</v>
      </c>
      <c r="AB97" s="145">
        <v>7</v>
      </c>
      <c r="AC97" s="145">
        <v>7</v>
      </c>
      <c r="AZ97" s="145">
        <v>2</v>
      </c>
      <c r="BA97" s="145">
        <f t="shared" si="25"/>
        <v>0</v>
      </c>
      <c r="BB97" s="145">
        <f t="shared" si="26"/>
        <v>0</v>
      </c>
      <c r="BC97" s="145">
        <f t="shared" si="27"/>
        <v>0</v>
      </c>
      <c r="BD97" s="145">
        <f t="shared" si="28"/>
        <v>0</v>
      </c>
      <c r="BE97" s="145">
        <f t="shared" si="29"/>
        <v>0</v>
      </c>
      <c r="CA97" s="174">
        <v>1</v>
      </c>
      <c r="CB97" s="174">
        <v>7</v>
      </c>
      <c r="CZ97" s="145">
        <v>4.0000000000000002E-4</v>
      </c>
    </row>
    <row r="98" spans="1:104" ht="22.5" x14ac:dyDescent="0.2">
      <c r="A98" s="168">
        <v>79</v>
      </c>
      <c r="B98" s="169" t="s">
        <v>222</v>
      </c>
      <c r="C98" s="170" t="s">
        <v>223</v>
      </c>
      <c r="D98" s="171" t="s">
        <v>96</v>
      </c>
      <c r="E98" s="172">
        <v>14</v>
      </c>
      <c r="F98" s="172"/>
      <c r="G98" s="173">
        <f t="shared" si="24"/>
        <v>0</v>
      </c>
      <c r="O98" s="167">
        <v>2</v>
      </c>
      <c r="AA98" s="145">
        <v>1</v>
      </c>
      <c r="AB98" s="145">
        <v>7</v>
      </c>
      <c r="AC98" s="145">
        <v>7</v>
      </c>
      <c r="AZ98" s="145">
        <v>2</v>
      </c>
      <c r="BA98" s="145">
        <f t="shared" si="25"/>
        <v>0</v>
      </c>
      <c r="BB98" s="145">
        <f t="shared" si="26"/>
        <v>0</v>
      </c>
      <c r="BC98" s="145">
        <f t="shared" si="27"/>
        <v>0</v>
      </c>
      <c r="BD98" s="145">
        <f t="shared" si="28"/>
        <v>0</v>
      </c>
      <c r="BE98" s="145">
        <f t="shared" si="29"/>
        <v>0</v>
      </c>
      <c r="CA98" s="174">
        <v>1</v>
      </c>
      <c r="CB98" s="174">
        <v>7</v>
      </c>
      <c r="CZ98" s="145">
        <v>4.0000000000000002E-4</v>
      </c>
    </row>
    <row r="99" spans="1:104" x14ac:dyDescent="0.2">
      <c r="A99" s="168">
        <v>80</v>
      </c>
      <c r="B99" s="169" t="s">
        <v>224</v>
      </c>
      <c r="C99" s="170" t="s">
        <v>308</v>
      </c>
      <c r="D99" s="171" t="s">
        <v>96</v>
      </c>
      <c r="E99" s="172">
        <v>14</v>
      </c>
      <c r="F99" s="172"/>
      <c r="G99" s="173">
        <f t="shared" si="24"/>
        <v>0</v>
      </c>
      <c r="O99" s="167">
        <v>2</v>
      </c>
      <c r="AA99" s="145">
        <v>1</v>
      </c>
      <c r="AB99" s="145">
        <v>7</v>
      </c>
      <c r="AC99" s="145">
        <v>7</v>
      </c>
      <c r="AZ99" s="145">
        <v>2</v>
      </c>
      <c r="BA99" s="145">
        <f t="shared" si="25"/>
        <v>0</v>
      </c>
      <c r="BB99" s="145">
        <f t="shared" si="26"/>
        <v>0</v>
      </c>
      <c r="BC99" s="145">
        <f t="shared" si="27"/>
        <v>0</v>
      </c>
      <c r="BD99" s="145">
        <f t="shared" si="28"/>
        <v>0</v>
      </c>
      <c r="BE99" s="145">
        <f t="shared" si="29"/>
        <v>0</v>
      </c>
      <c r="CA99" s="174">
        <v>1</v>
      </c>
      <c r="CB99" s="174">
        <v>7</v>
      </c>
      <c r="CZ99" s="145">
        <v>2.0000000000000001E-4</v>
      </c>
    </row>
    <row r="100" spans="1:104" x14ac:dyDescent="0.2">
      <c r="A100" s="168">
        <v>81</v>
      </c>
      <c r="B100" s="169" t="s">
        <v>225</v>
      </c>
      <c r="C100" s="170" t="s">
        <v>226</v>
      </c>
      <c r="D100" s="171" t="s">
        <v>96</v>
      </c>
      <c r="E100" s="172">
        <v>4</v>
      </c>
      <c r="F100" s="172"/>
      <c r="G100" s="173">
        <f t="shared" si="24"/>
        <v>0</v>
      </c>
      <c r="O100" s="167">
        <v>2</v>
      </c>
      <c r="AA100" s="145">
        <v>1</v>
      </c>
      <c r="AB100" s="145">
        <v>7</v>
      </c>
      <c r="AC100" s="145">
        <v>7</v>
      </c>
      <c r="AZ100" s="145">
        <v>2</v>
      </c>
      <c r="BA100" s="145">
        <f t="shared" si="25"/>
        <v>0</v>
      </c>
      <c r="BB100" s="145">
        <f t="shared" si="26"/>
        <v>0</v>
      </c>
      <c r="BC100" s="145">
        <f t="shared" si="27"/>
        <v>0</v>
      </c>
      <c r="BD100" s="145">
        <f t="shared" si="28"/>
        <v>0</v>
      </c>
      <c r="BE100" s="145">
        <f t="shared" si="29"/>
        <v>0</v>
      </c>
      <c r="CA100" s="174">
        <v>1</v>
      </c>
      <c r="CB100" s="174">
        <v>7</v>
      </c>
      <c r="CZ100" s="145">
        <v>1.6000000000000001E-4</v>
      </c>
    </row>
    <row r="101" spans="1:104" x14ac:dyDescent="0.2">
      <c r="A101" s="168">
        <v>82</v>
      </c>
      <c r="B101" s="169" t="s">
        <v>227</v>
      </c>
      <c r="C101" s="170" t="s">
        <v>226</v>
      </c>
      <c r="D101" s="171" t="s">
        <v>96</v>
      </c>
      <c r="E101" s="172">
        <v>14</v>
      </c>
      <c r="F101" s="172"/>
      <c r="G101" s="173">
        <f t="shared" si="24"/>
        <v>0</v>
      </c>
      <c r="O101" s="167">
        <v>2</v>
      </c>
      <c r="AA101" s="145">
        <v>1</v>
      </c>
      <c r="AB101" s="145">
        <v>7</v>
      </c>
      <c r="AC101" s="145">
        <v>7</v>
      </c>
      <c r="AZ101" s="145">
        <v>2</v>
      </c>
      <c r="BA101" s="145">
        <f t="shared" si="25"/>
        <v>0</v>
      </c>
      <c r="BB101" s="145">
        <f t="shared" si="26"/>
        <v>0</v>
      </c>
      <c r="BC101" s="145">
        <f t="shared" si="27"/>
        <v>0</v>
      </c>
      <c r="BD101" s="145">
        <f t="shared" si="28"/>
        <v>0</v>
      </c>
      <c r="BE101" s="145">
        <f t="shared" si="29"/>
        <v>0</v>
      </c>
      <c r="CA101" s="174">
        <v>1</v>
      </c>
      <c r="CB101" s="174">
        <v>7</v>
      </c>
      <c r="CZ101" s="145">
        <v>1.4999999999999999E-4</v>
      </c>
    </row>
    <row r="102" spans="1:104" x14ac:dyDescent="0.2">
      <c r="A102" s="168">
        <v>83</v>
      </c>
      <c r="B102" s="169" t="s">
        <v>228</v>
      </c>
      <c r="C102" s="170" t="s">
        <v>226</v>
      </c>
      <c r="D102" s="171" t="s">
        <v>96</v>
      </c>
      <c r="E102" s="172">
        <v>43</v>
      </c>
      <c r="F102" s="172"/>
      <c r="G102" s="173">
        <f t="shared" si="24"/>
        <v>0</v>
      </c>
      <c r="O102" s="167">
        <v>2</v>
      </c>
      <c r="AA102" s="145">
        <v>1</v>
      </c>
      <c r="AB102" s="145">
        <v>7</v>
      </c>
      <c r="AC102" s="145">
        <v>7</v>
      </c>
      <c r="AZ102" s="145">
        <v>2</v>
      </c>
      <c r="BA102" s="145">
        <f t="shared" si="25"/>
        <v>0</v>
      </c>
      <c r="BB102" s="145">
        <f t="shared" si="26"/>
        <v>0</v>
      </c>
      <c r="BC102" s="145">
        <f t="shared" si="27"/>
        <v>0</v>
      </c>
      <c r="BD102" s="145">
        <f t="shared" si="28"/>
        <v>0</v>
      </c>
      <c r="BE102" s="145">
        <f t="shared" si="29"/>
        <v>0</v>
      </c>
      <c r="CA102" s="174">
        <v>1</v>
      </c>
      <c r="CB102" s="174">
        <v>7</v>
      </c>
      <c r="CZ102" s="145">
        <v>1.4999999999999999E-4</v>
      </c>
    </row>
    <row r="103" spans="1:104" x14ac:dyDescent="0.2">
      <c r="A103" s="168">
        <v>84</v>
      </c>
      <c r="B103" s="169" t="s">
        <v>229</v>
      </c>
      <c r="C103" s="170" t="s">
        <v>309</v>
      </c>
      <c r="D103" s="171" t="s">
        <v>96</v>
      </c>
      <c r="E103" s="172">
        <v>108</v>
      </c>
      <c r="F103" s="172"/>
      <c r="G103" s="173">
        <f t="shared" si="24"/>
        <v>0</v>
      </c>
      <c r="O103" s="167">
        <v>2</v>
      </c>
      <c r="AA103" s="145">
        <v>1</v>
      </c>
      <c r="AB103" s="145">
        <v>7</v>
      </c>
      <c r="AC103" s="145">
        <v>7</v>
      </c>
      <c r="AZ103" s="145">
        <v>2</v>
      </c>
      <c r="BA103" s="145">
        <f t="shared" si="25"/>
        <v>0</v>
      </c>
      <c r="BB103" s="145">
        <f t="shared" si="26"/>
        <v>0</v>
      </c>
      <c r="BC103" s="145">
        <f t="shared" si="27"/>
        <v>0</v>
      </c>
      <c r="BD103" s="145">
        <f t="shared" si="28"/>
        <v>0</v>
      </c>
      <c r="BE103" s="145">
        <f t="shared" si="29"/>
        <v>0</v>
      </c>
      <c r="CA103" s="174">
        <v>1</v>
      </c>
      <c r="CB103" s="174">
        <v>7</v>
      </c>
      <c r="CZ103" s="145">
        <v>9.0000000000000006E-5</v>
      </c>
    </row>
    <row r="104" spans="1:104" x14ac:dyDescent="0.2">
      <c r="A104" s="168">
        <v>85</v>
      </c>
      <c r="B104" s="169" t="s">
        <v>230</v>
      </c>
      <c r="C104" s="170" t="s">
        <v>231</v>
      </c>
      <c r="D104" s="171" t="s">
        <v>96</v>
      </c>
      <c r="E104" s="172">
        <v>6</v>
      </c>
      <c r="F104" s="172"/>
      <c r="G104" s="173">
        <f t="shared" si="24"/>
        <v>0</v>
      </c>
      <c r="O104" s="167">
        <v>2</v>
      </c>
      <c r="AA104" s="145">
        <v>1</v>
      </c>
      <c r="AB104" s="145">
        <v>7</v>
      </c>
      <c r="AC104" s="145">
        <v>7</v>
      </c>
      <c r="AZ104" s="145">
        <v>2</v>
      </c>
      <c r="BA104" s="145">
        <f t="shared" si="25"/>
        <v>0</v>
      </c>
      <c r="BB104" s="145">
        <f t="shared" si="26"/>
        <v>0</v>
      </c>
      <c r="BC104" s="145">
        <f t="shared" si="27"/>
        <v>0</v>
      </c>
      <c r="BD104" s="145">
        <f t="shared" si="28"/>
        <v>0</v>
      </c>
      <c r="BE104" s="145">
        <f t="shared" si="29"/>
        <v>0</v>
      </c>
      <c r="CA104" s="174">
        <v>1</v>
      </c>
      <c r="CB104" s="174">
        <v>7</v>
      </c>
      <c r="CZ104" s="145">
        <v>2.7999999999999998E-4</v>
      </c>
    </row>
    <row r="105" spans="1:104" ht="22.5" x14ac:dyDescent="0.2">
      <c r="A105" s="168">
        <v>86</v>
      </c>
      <c r="B105" s="169" t="s">
        <v>232</v>
      </c>
      <c r="C105" s="170" t="s">
        <v>310</v>
      </c>
      <c r="D105" s="171" t="s">
        <v>96</v>
      </c>
      <c r="E105" s="172">
        <v>2</v>
      </c>
      <c r="F105" s="172"/>
      <c r="G105" s="173">
        <f t="shared" si="24"/>
        <v>0</v>
      </c>
      <c r="O105" s="167">
        <v>2</v>
      </c>
      <c r="AA105" s="145">
        <v>1</v>
      </c>
      <c r="AB105" s="145">
        <v>7</v>
      </c>
      <c r="AC105" s="145">
        <v>7</v>
      </c>
      <c r="AZ105" s="145">
        <v>2</v>
      </c>
      <c r="BA105" s="145">
        <f t="shared" si="25"/>
        <v>0</v>
      </c>
      <c r="BB105" s="145">
        <f t="shared" si="26"/>
        <v>0</v>
      </c>
      <c r="BC105" s="145">
        <f t="shared" si="27"/>
        <v>0</v>
      </c>
      <c r="BD105" s="145">
        <f t="shared" si="28"/>
        <v>0</v>
      </c>
      <c r="BE105" s="145">
        <f t="shared" si="29"/>
        <v>0</v>
      </c>
      <c r="CA105" s="174">
        <v>1</v>
      </c>
      <c r="CB105" s="174">
        <v>7</v>
      </c>
      <c r="CZ105" s="145">
        <v>2.7200000000000002E-3</v>
      </c>
    </row>
    <row r="106" spans="1:104" x14ac:dyDescent="0.2">
      <c r="A106" s="168">
        <v>87</v>
      </c>
      <c r="B106" s="169" t="s">
        <v>233</v>
      </c>
      <c r="C106" s="170" t="s">
        <v>234</v>
      </c>
      <c r="D106" s="171" t="s">
        <v>96</v>
      </c>
      <c r="E106" s="172">
        <v>10</v>
      </c>
      <c r="F106" s="172"/>
      <c r="G106" s="173">
        <f t="shared" si="24"/>
        <v>0</v>
      </c>
      <c r="O106" s="167">
        <v>2</v>
      </c>
      <c r="AA106" s="145">
        <v>1</v>
      </c>
      <c r="AB106" s="145">
        <v>7</v>
      </c>
      <c r="AC106" s="145">
        <v>7</v>
      </c>
      <c r="AZ106" s="145">
        <v>2</v>
      </c>
      <c r="BA106" s="145">
        <f t="shared" si="25"/>
        <v>0</v>
      </c>
      <c r="BB106" s="145">
        <f t="shared" si="26"/>
        <v>0</v>
      </c>
      <c r="BC106" s="145">
        <f t="shared" si="27"/>
        <v>0</v>
      </c>
      <c r="BD106" s="145">
        <f t="shared" si="28"/>
        <v>0</v>
      </c>
      <c r="BE106" s="145">
        <f t="shared" si="29"/>
        <v>0</v>
      </c>
      <c r="CA106" s="174">
        <v>1</v>
      </c>
      <c r="CB106" s="174">
        <v>7</v>
      </c>
      <c r="CZ106" s="145">
        <v>5.6999999999999998E-4</v>
      </c>
    </row>
    <row r="107" spans="1:104" x14ac:dyDescent="0.2">
      <c r="A107" s="168">
        <v>88</v>
      </c>
      <c r="B107" s="169" t="s">
        <v>235</v>
      </c>
      <c r="C107" s="170" t="s">
        <v>236</v>
      </c>
      <c r="D107" s="171" t="s">
        <v>96</v>
      </c>
      <c r="E107" s="172">
        <v>2</v>
      </c>
      <c r="F107" s="172"/>
      <c r="G107" s="173">
        <f t="shared" si="24"/>
        <v>0</v>
      </c>
      <c r="O107" s="167">
        <v>2</v>
      </c>
      <c r="AA107" s="145">
        <v>1</v>
      </c>
      <c r="AB107" s="145">
        <v>7</v>
      </c>
      <c r="AC107" s="145">
        <v>7</v>
      </c>
      <c r="AZ107" s="145">
        <v>2</v>
      </c>
      <c r="BA107" s="145">
        <f t="shared" si="25"/>
        <v>0</v>
      </c>
      <c r="BB107" s="145">
        <f t="shared" si="26"/>
        <v>0</v>
      </c>
      <c r="BC107" s="145">
        <f t="shared" si="27"/>
        <v>0</v>
      </c>
      <c r="BD107" s="145">
        <f t="shared" si="28"/>
        <v>0</v>
      </c>
      <c r="BE107" s="145">
        <f t="shared" si="29"/>
        <v>0</v>
      </c>
      <c r="CA107" s="174">
        <v>1</v>
      </c>
      <c r="CB107" s="174">
        <v>7</v>
      </c>
      <c r="CZ107" s="145">
        <v>2.5200000000000001E-3</v>
      </c>
    </row>
    <row r="108" spans="1:104" x14ac:dyDescent="0.2">
      <c r="A108" s="168">
        <v>89</v>
      </c>
      <c r="B108" s="169" t="s">
        <v>237</v>
      </c>
      <c r="C108" s="170" t="s">
        <v>238</v>
      </c>
      <c r="D108" s="171" t="s">
        <v>96</v>
      </c>
      <c r="E108" s="172">
        <v>2</v>
      </c>
      <c r="F108" s="172"/>
      <c r="G108" s="173">
        <f t="shared" si="24"/>
        <v>0</v>
      </c>
      <c r="O108" s="167">
        <v>2</v>
      </c>
      <c r="AA108" s="145">
        <v>1</v>
      </c>
      <c r="AB108" s="145">
        <v>7</v>
      </c>
      <c r="AC108" s="145">
        <v>7</v>
      </c>
      <c r="AZ108" s="145">
        <v>2</v>
      </c>
      <c r="BA108" s="145">
        <f t="shared" si="25"/>
        <v>0</v>
      </c>
      <c r="BB108" s="145">
        <f t="shared" si="26"/>
        <v>0</v>
      </c>
      <c r="BC108" s="145">
        <f t="shared" si="27"/>
        <v>0</v>
      </c>
      <c r="BD108" s="145">
        <f t="shared" si="28"/>
        <v>0</v>
      </c>
      <c r="BE108" s="145">
        <f t="shared" si="29"/>
        <v>0</v>
      </c>
      <c r="CA108" s="174">
        <v>1</v>
      </c>
      <c r="CB108" s="174">
        <v>7</v>
      </c>
      <c r="CZ108" s="145">
        <v>2.0000000000000001E-4</v>
      </c>
    </row>
    <row r="109" spans="1:104" x14ac:dyDescent="0.2">
      <c r="A109" s="168">
        <v>90</v>
      </c>
      <c r="B109" s="169" t="s">
        <v>239</v>
      </c>
      <c r="C109" s="170" t="s">
        <v>240</v>
      </c>
      <c r="D109" s="171" t="s">
        <v>96</v>
      </c>
      <c r="E109" s="172">
        <v>2</v>
      </c>
      <c r="F109" s="172"/>
      <c r="G109" s="173">
        <f t="shared" si="24"/>
        <v>0</v>
      </c>
      <c r="O109" s="167">
        <v>2</v>
      </c>
      <c r="AA109" s="145">
        <v>1</v>
      </c>
      <c r="AB109" s="145">
        <v>7</v>
      </c>
      <c r="AC109" s="145">
        <v>7</v>
      </c>
      <c r="AZ109" s="145">
        <v>2</v>
      </c>
      <c r="BA109" s="145">
        <f t="shared" si="25"/>
        <v>0</v>
      </c>
      <c r="BB109" s="145">
        <f t="shared" si="26"/>
        <v>0</v>
      </c>
      <c r="BC109" s="145">
        <f t="shared" si="27"/>
        <v>0</v>
      </c>
      <c r="BD109" s="145">
        <f t="shared" si="28"/>
        <v>0</v>
      </c>
      <c r="BE109" s="145">
        <f t="shared" si="29"/>
        <v>0</v>
      </c>
      <c r="CA109" s="174">
        <v>1</v>
      </c>
      <c r="CB109" s="174">
        <v>7</v>
      </c>
      <c r="CZ109" s="145">
        <v>1.8699999999999999E-3</v>
      </c>
    </row>
    <row r="110" spans="1:104" x14ac:dyDescent="0.2">
      <c r="A110" s="168">
        <v>91</v>
      </c>
      <c r="B110" s="169" t="s">
        <v>241</v>
      </c>
      <c r="C110" s="170" t="s">
        <v>242</v>
      </c>
      <c r="D110" s="171" t="s">
        <v>96</v>
      </c>
      <c r="E110" s="172">
        <v>28</v>
      </c>
      <c r="F110" s="172"/>
      <c r="G110" s="173">
        <f t="shared" si="24"/>
        <v>0</v>
      </c>
      <c r="O110" s="167">
        <v>2</v>
      </c>
      <c r="AA110" s="145">
        <v>1</v>
      </c>
      <c r="AB110" s="145">
        <v>7</v>
      </c>
      <c r="AC110" s="145">
        <v>7</v>
      </c>
      <c r="AZ110" s="145">
        <v>2</v>
      </c>
      <c r="BA110" s="145">
        <f t="shared" si="25"/>
        <v>0</v>
      </c>
      <c r="BB110" s="145">
        <f t="shared" si="26"/>
        <v>0</v>
      </c>
      <c r="BC110" s="145">
        <f t="shared" si="27"/>
        <v>0</v>
      </c>
      <c r="BD110" s="145">
        <f t="shared" si="28"/>
        <v>0</v>
      </c>
      <c r="BE110" s="145">
        <f t="shared" si="29"/>
        <v>0</v>
      </c>
      <c r="CA110" s="174">
        <v>1</v>
      </c>
      <c r="CB110" s="174">
        <v>7</v>
      </c>
      <c r="CZ110" s="145">
        <v>2.4000000000000001E-4</v>
      </c>
    </row>
    <row r="111" spans="1:104" x14ac:dyDescent="0.2">
      <c r="A111" s="168">
        <v>92</v>
      </c>
      <c r="B111" s="169" t="s">
        <v>243</v>
      </c>
      <c r="C111" s="170" t="s">
        <v>244</v>
      </c>
      <c r="D111" s="171" t="s">
        <v>96</v>
      </c>
      <c r="E111" s="172">
        <v>57</v>
      </c>
      <c r="F111" s="172"/>
      <c r="G111" s="173">
        <f t="shared" si="24"/>
        <v>0</v>
      </c>
      <c r="O111" s="167">
        <v>2</v>
      </c>
      <c r="AA111" s="145">
        <v>12</v>
      </c>
      <c r="AB111" s="145">
        <v>0</v>
      </c>
      <c r="AC111" s="145">
        <v>73</v>
      </c>
      <c r="AZ111" s="145">
        <v>2</v>
      </c>
      <c r="BA111" s="145">
        <f t="shared" si="25"/>
        <v>0</v>
      </c>
      <c r="BB111" s="145">
        <f t="shared" si="26"/>
        <v>0</v>
      </c>
      <c r="BC111" s="145">
        <f t="shared" si="27"/>
        <v>0</v>
      </c>
      <c r="BD111" s="145">
        <f t="shared" si="28"/>
        <v>0</v>
      </c>
      <c r="BE111" s="145">
        <f t="shared" si="29"/>
        <v>0</v>
      </c>
      <c r="CA111" s="174">
        <v>12</v>
      </c>
      <c r="CB111" s="174">
        <v>0</v>
      </c>
      <c r="CZ111" s="145">
        <v>2.5999999999999998E-4</v>
      </c>
    </row>
    <row r="112" spans="1:104" x14ac:dyDescent="0.2">
      <c r="A112" s="168">
        <v>93</v>
      </c>
      <c r="B112" s="169" t="s">
        <v>245</v>
      </c>
      <c r="C112" s="170" t="s">
        <v>246</v>
      </c>
      <c r="D112" s="171" t="s">
        <v>62</v>
      </c>
      <c r="E112" s="172"/>
      <c r="F112" s="172"/>
      <c r="G112" s="173">
        <f t="shared" si="24"/>
        <v>0</v>
      </c>
      <c r="O112" s="167">
        <v>2</v>
      </c>
      <c r="AA112" s="145">
        <v>7</v>
      </c>
      <c r="AB112" s="145">
        <v>1002</v>
      </c>
      <c r="AC112" s="145">
        <v>5</v>
      </c>
      <c r="AZ112" s="145">
        <v>2</v>
      </c>
      <c r="BA112" s="145">
        <f t="shared" si="25"/>
        <v>0</v>
      </c>
      <c r="BB112" s="145">
        <f t="shared" si="26"/>
        <v>0</v>
      </c>
      <c r="BC112" s="145">
        <f t="shared" si="27"/>
        <v>0</v>
      </c>
      <c r="BD112" s="145">
        <f t="shared" si="28"/>
        <v>0</v>
      </c>
      <c r="BE112" s="145">
        <f t="shared" si="29"/>
        <v>0</v>
      </c>
      <c r="CA112" s="174">
        <v>7</v>
      </c>
      <c r="CB112" s="174">
        <v>1002</v>
      </c>
      <c r="CZ112" s="145">
        <v>0</v>
      </c>
    </row>
    <row r="113" spans="1:104" x14ac:dyDescent="0.2">
      <c r="A113" s="175"/>
      <c r="B113" s="176" t="s">
        <v>76</v>
      </c>
      <c r="C113" s="177" t="str">
        <f>CONCATENATE(B90," ",C90)</f>
        <v>734 Armatury</v>
      </c>
      <c r="D113" s="178"/>
      <c r="E113" s="179"/>
      <c r="F113" s="180"/>
      <c r="G113" s="181">
        <f>SUM(G90:G112)</f>
        <v>0</v>
      </c>
      <c r="O113" s="167">
        <v>4</v>
      </c>
      <c r="BA113" s="182">
        <f>SUM(BA90:BA112)</f>
        <v>0</v>
      </c>
      <c r="BB113" s="182">
        <f>SUM(BB90:BB112)</f>
        <v>0</v>
      </c>
      <c r="BC113" s="182">
        <f>SUM(BC90:BC112)</f>
        <v>0</v>
      </c>
      <c r="BD113" s="182">
        <f>SUM(BD90:BD112)</f>
        <v>0</v>
      </c>
      <c r="BE113" s="182">
        <f>SUM(BE90:BE112)</f>
        <v>0</v>
      </c>
    </row>
    <row r="114" spans="1:104" x14ac:dyDescent="0.2">
      <c r="A114" s="160" t="s">
        <v>74</v>
      </c>
      <c r="B114" s="161" t="s">
        <v>247</v>
      </c>
      <c r="C114" s="162" t="s">
        <v>248</v>
      </c>
      <c r="D114" s="163"/>
      <c r="E114" s="164"/>
      <c r="F114" s="164"/>
      <c r="G114" s="165"/>
      <c r="H114" s="166"/>
      <c r="I114" s="166"/>
      <c r="O114" s="167">
        <v>1</v>
      </c>
    </row>
    <row r="115" spans="1:104" x14ac:dyDescent="0.2">
      <c r="A115" s="168">
        <v>94</v>
      </c>
      <c r="B115" s="169" t="s">
        <v>249</v>
      </c>
      <c r="C115" s="170" t="s">
        <v>311</v>
      </c>
      <c r="D115" s="171" t="s">
        <v>96</v>
      </c>
      <c r="E115" s="172">
        <v>57</v>
      </c>
      <c r="F115" s="172"/>
      <c r="G115" s="173">
        <f t="shared" ref="G115:G141" si="30">E115*F115</f>
        <v>0</v>
      </c>
      <c r="O115" s="167">
        <v>2</v>
      </c>
      <c r="AA115" s="145">
        <v>1</v>
      </c>
      <c r="AB115" s="145">
        <v>7</v>
      </c>
      <c r="AC115" s="145">
        <v>7</v>
      </c>
      <c r="AZ115" s="145">
        <v>2</v>
      </c>
      <c r="BA115" s="145">
        <f t="shared" ref="BA115:BA141" si="31">IF(AZ115=1,G115,0)</f>
        <v>0</v>
      </c>
      <c r="BB115" s="145">
        <f t="shared" ref="BB115:BB141" si="32">IF(AZ115=2,G115,0)</f>
        <v>0</v>
      </c>
      <c r="BC115" s="145">
        <f t="shared" ref="BC115:BC141" si="33">IF(AZ115=3,G115,0)</f>
        <v>0</v>
      </c>
      <c r="BD115" s="145">
        <f t="shared" ref="BD115:BD141" si="34">IF(AZ115=4,G115,0)</f>
        <v>0</v>
      </c>
      <c r="BE115" s="145">
        <f t="shared" ref="BE115:BE141" si="35">IF(AZ115=5,G115,0)</f>
        <v>0</v>
      </c>
      <c r="CA115" s="174">
        <v>1</v>
      </c>
      <c r="CB115" s="174">
        <v>7</v>
      </c>
      <c r="CZ115" s="145">
        <v>0</v>
      </c>
    </row>
    <row r="116" spans="1:104" x14ac:dyDescent="0.2">
      <c r="A116" s="168">
        <v>95</v>
      </c>
      <c r="B116" s="169" t="s">
        <v>250</v>
      </c>
      <c r="C116" s="170" t="s">
        <v>312</v>
      </c>
      <c r="D116" s="171" t="s">
        <v>96</v>
      </c>
      <c r="E116" s="172">
        <v>2</v>
      </c>
      <c r="F116" s="172"/>
      <c r="G116" s="173">
        <f t="shared" si="30"/>
        <v>0</v>
      </c>
      <c r="O116" s="167">
        <v>2</v>
      </c>
      <c r="AA116" s="145">
        <v>12</v>
      </c>
      <c r="AB116" s="145">
        <v>0</v>
      </c>
      <c r="AC116" s="145">
        <v>77</v>
      </c>
      <c r="AZ116" s="145">
        <v>2</v>
      </c>
      <c r="BA116" s="145">
        <f t="shared" si="31"/>
        <v>0</v>
      </c>
      <c r="BB116" s="145">
        <f t="shared" si="32"/>
        <v>0</v>
      </c>
      <c r="BC116" s="145">
        <f t="shared" si="33"/>
        <v>0</v>
      </c>
      <c r="BD116" s="145">
        <f t="shared" si="34"/>
        <v>0</v>
      </c>
      <c r="BE116" s="145">
        <f t="shared" si="35"/>
        <v>0</v>
      </c>
      <c r="CA116" s="174">
        <v>12</v>
      </c>
      <c r="CB116" s="174">
        <v>0</v>
      </c>
      <c r="CZ116" s="145">
        <v>3.0499999999999999E-2</v>
      </c>
    </row>
    <row r="117" spans="1:104" x14ac:dyDescent="0.2">
      <c r="A117" s="168">
        <v>96</v>
      </c>
      <c r="B117" s="169" t="s">
        <v>251</v>
      </c>
      <c r="C117" s="170" t="s">
        <v>313</v>
      </c>
      <c r="D117" s="171" t="s">
        <v>96</v>
      </c>
      <c r="E117" s="172">
        <v>1</v>
      </c>
      <c r="F117" s="172"/>
      <c r="G117" s="173">
        <f t="shared" si="30"/>
        <v>0</v>
      </c>
      <c r="O117" s="167">
        <v>2</v>
      </c>
      <c r="AA117" s="145">
        <v>12</v>
      </c>
      <c r="AB117" s="145">
        <v>0</v>
      </c>
      <c r="AC117" s="145">
        <v>94</v>
      </c>
      <c r="AZ117" s="145">
        <v>2</v>
      </c>
      <c r="BA117" s="145">
        <f t="shared" si="31"/>
        <v>0</v>
      </c>
      <c r="BB117" s="145">
        <f t="shared" si="32"/>
        <v>0</v>
      </c>
      <c r="BC117" s="145">
        <f t="shared" si="33"/>
        <v>0</v>
      </c>
      <c r="BD117" s="145">
        <f t="shared" si="34"/>
        <v>0</v>
      </c>
      <c r="BE117" s="145">
        <f t="shared" si="35"/>
        <v>0</v>
      </c>
      <c r="CA117" s="174">
        <v>12</v>
      </c>
      <c r="CB117" s="174">
        <v>0</v>
      </c>
      <c r="CZ117" s="145">
        <v>1.8149999999999999E-2</v>
      </c>
    </row>
    <row r="118" spans="1:104" x14ac:dyDescent="0.2">
      <c r="A118" s="168">
        <v>97</v>
      </c>
      <c r="B118" s="169" t="s">
        <v>252</v>
      </c>
      <c r="C118" s="170" t="s">
        <v>314</v>
      </c>
      <c r="D118" s="171" t="s">
        <v>96</v>
      </c>
      <c r="E118" s="172">
        <v>4</v>
      </c>
      <c r="F118" s="172"/>
      <c r="G118" s="173">
        <f t="shared" si="30"/>
        <v>0</v>
      </c>
      <c r="O118" s="167">
        <v>2</v>
      </c>
      <c r="AA118" s="145">
        <v>12</v>
      </c>
      <c r="AB118" s="145">
        <v>0</v>
      </c>
      <c r="AC118" s="145">
        <v>95</v>
      </c>
      <c r="AZ118" s="145">
        <v>2</v>
      </c>
      <c r="BA118" s="145">
        <f t="shared" si="31"/>
        <v>0</v>
      </c>
      <c r="BB118" s="145">
        <f t="shared" si="32"/>
        <v>0</v>
      </c>
      <c r="BC118" s="145">
        <f t="shared" si="33"/>
        <v>0</v>
      </c>
      <c r="BD118" s="145">
        <f t="shared" si="34"/>
        <v>0</v>
      </c>
      <c r="BE118" s="145">
        <f t="shared" si="35"/>
        <v>0</v>
      </c>
      <c r="CA118" s="174">
        <v>12</v>
      </c>
      <c r="CB118" s="174">
        <v>0</v>
      </c>
      <c r="CZ118" s="145">
        <v>2.1780000000000001E-2</v>
      </c>
    </row>
    <row r="119" spans="1:104" x14ac:dyDescent="0.2">
      <c r="A119" s="168">
        <v>98</v>
      </c>
      <c r="B119" s="169" t="s">
        <v>253</v>
      </c>
      <c r="C119" s="170" t="s">
        <v>315</v>
      </c>
      <c r="D119" s="171" t="s">
        <v>96</v>
      </c>
      <c r="E119" s="172">
        <v>1</v>
      </c>
      <c r="F119" s="172"/>
      <c r="G119" s="173">
        <f t="shared" si="30"/>
        <v>0</v>
      </c>
      <c r="O119" s="167">
        <v>2</v>
      </c>
      <c r="AA119" s="145">
        <v>12</v>
      </c>
      <c r="AB119" s="145">
        <v>0</v>
      </c>
      <c r="AC119" s="145">
        <v>96</v>
      </c>
      <c r="AZ119" s="145">
        <v>2</v>
      </c>
      <c r="BA119" s="145">
        <f t="shared" si="31"/>
        <v>0</v>
      </c>
      <c r="BB119" s="145">
        <f t="shared" si="32"/>
        <v>0</v>
      </c>
      <c r="BC119" s="145">
        <f t="shared" si="33"/>
        <v>0</v>
      </c>
      <c r="BD119" s="145">
        <f t="shared" si="34"/>
        <v>0</v>
      </c>
      <c r="BE119" s="145">
        <f t="shared" si="35"/>
        <v>0</v>
      </c>
      <c r="CA119" s="174">
        <v>12</v>
      </c>
      <c r="CB119" s="174">
        <v>0</v>
      </c>
      <c r="CZ119" s="145">
        <v>5.5100000000000003E-2</v>
      </c>
    </row>
    <row r="120" spans="1:104" x14ac:dyDescent="0.2">
      <c r="A120" s="168">
        <v>99</v>
      </c>
      <c r="B120" s="169" t="s">
        <v>254</v>
      </c>
      <c r="C120" s="170" t="s">
        <v>316</v>
      </c>
      <c r="D120" s="171" t="s">
        <v>96</v>
      </c>
      <c r="E120" s="172">
        <v>3</v>
      </c>
      <c r="F120" s="172"/>
      <c r="G120" s="173">
        <f t="shared" si="30"/>
        <v>0</v>
      </c>
      <c r="O120" s="167">
        <v>2</v>
      </c>
      <c r="AA120" s="145">
        <v>12</v>
      </c>
      <c r="AB120" s="145">
        <v>0</v>
      </c>
      <c r="AC120" s="145">
        <v>97</v>
      </c>
      <c r="AZ120" s="145">
        <v>2</v>
      </c>
      <c r="BA120" s="145">
        <f t="shared" si="31"/>
        <v>0</v>
      </c>
      <c r="BB120" s="145">
        <f t="shared" si="32"/>
        <v>0</v>
      </c>
      <c r="BC120" s="145">
        <f t="shared" si="33"/>
        <v>0</v>
      </c>
      <c r="BD120" s="145">
        <f t="shared" si="34"/>
        <v>0</v>
      </c>
      <c r="BE120" s="145">
        <f t="shared" si="35"/>
        <v>0</v>
      </c>
      <c r="CA120" s="174">
        <v>12</v>
      </c>
      <c r="CB120" s="174">
        <v>0</v>
      </c>
      <c r="CZ120" s="145">
        <v>6.0609999999999997E-2</v>
      </c>
    </row>
    <row r="121" spans="1:104" x14ac:dyDescent="0.2">
      <c r="A121" s="168">
        <v>100</v>
      </c>
      <c r="B121" s="169" t="s">
        <v>255</v>
      </c>
      <c r="C121" s="170" t="s">
        <v>317</v>
      </c>
      <c r="D121" s="171" t="s">
        <v>96</v>
      </c>
      <c r="E121" s="172">
        <v>1</v>
      </c>
      <c r="F121" s="172"/>
      <c r="G121" s="173">
        <f t="shared" si="30"/>
        <v>0</v>
      </c>
      <c r="O121" s="167">
        <v>2</v>
      </c>
      <c r="AA121" s="145">
        <v>12</v>
      </c>
      <c r="AB121" s="145">
        <v>0</v>
      </c>
      <c r="AC121" s="145">
        <v>98</v>
      </c>
      <c r="AZ121" s="145">
        <v>2</v>
      </c>
      <c r="BA121" s="145">
        <f t="shared" si="31"/>
        <v>0</v>
      </c>
      <c r="BB121" s="145">
        <f t="shared" si="32"/>
        <v>0</v>
      </c>
      <c r="BC121" s="145">
        <f t="shared" si="33"/>
        <v>0</v>
      </c>
      <c r="BD121" s="145">
        <f t="shared" si="34"/>
        <v>0</v>
      </c>
      <c r="BE121" s="145">
        <f t="shared" si="35"/>
        <v>0</v>
      </c>
      <c r="CA121" s="174">
        <v>12</v>
      </c>
      <c r="CB121" s="174">
        <v>0</v>
      </c>
      <c r="CZ121" s="145">
        <v>6.6119999999999998E-2</v>
      </c>
    </row>
    <row r="122" spans="1:104" x14ac:dyDescent="0.2">
      <c r="A122" s="168">
        <v>101</v>
      </c>
      <c r="B122" s="169" t="s">
        <v>256</v>
      </c>
      <c r="C122" s="170" t="s">
        <v>318</v>
      </c>
      <c r="D122" s="171" t="s">
        <v>96</v>
      </c>
      <c r="E122" s="172">
        <v>6</v>
      </c>
      <c r="F122" s="172"/>
      <c r="G122" s="173">
        <f t="shared" si="30"/>
        <v>0</v>
      </c>
      <c r="O122" s="167">
        <v>2</v>
      </c>
      <c r="AA122" s="145">
        <v>12</v>
      </c>
      <c r="AB122" s="145">
        <v>0</v>
      </c>
      <c r="AC122" s="145">
        <v>99</v>
      </c>
      <c r="AZ122" s="145">
        <v>2</v>
      </c>
      <c r="BA122" s="145">
        <f t="shared" si="31"/>
        <v>0</v>
      </c>
      <c r="BB122" s="145">
        <f t="shared" si="32"/>
        <v>0</v>
      </c>
      <c r="BC122" s="145">
        <f t="shared" si="33"/>
        <v>0</v>
      </c>
      <c r="BD122" s="145">
        <f t="shared" si="34"/>
        <v>0</v>
      </c>
      <c r="BE122" s="145">
        <f t="shared" si="35"/>
        <v>0</v>
      </c>
      <c r="CA122" s="174">
        <v>12</v>
      </c>
      <c r="CB122" s="174">
        <v>0</v>
      </c>
      <c r="CZ122" s="145">
        <v>7.714E-2</v>
      </c>
    </row>
    <row r="123" spans="1:104" x14ac:dyDescent="0.2">
      <c r="A123" s="168">
        <v>102</v>
      </c>
      <c r="B123" s="169" t="s">
        <v>257</v>
      </c>
      <c r="C123" s="170" t="s">
        <v>319</v>
      </c>
      <c r="D123" s="171" t="s">
        <v>96</v>
      </c>
      <c r="E123" s="172">
        <v>4</v>
      </c>
      <c r="F123" s="172"/>
      <c r="G123" s="173">
        <f t="shared" si="30"/>
        <v>0</v>
      </c>
      <c r="O123" s="167">
        <v>2</v>
      </c>
      <c r="AA123" s="145">
        <v>3</v>
      </c>
      <c r="AB123" s="145">
        <v>7</v>
      </c>
      <c r="AC123" s="145">
        <v>48457217</v>
      </c>
      <c r="AZ123" s="145">
        <v>2</v>
      </c>
      <c r="BA123" s="145">
        <f t="shared" si="31"/>
        <v>0</v>
      </c>
      <c r="BB123" s="145">
        <f t="shared" si="32"/>
        <v>0</v>
      </c>
      <c r="BC123" s="145">
        <f t="shared" si="33"/>
        <v>0</v>
      </c>
      <c r="BD123" s="145">
        <f t="shared" si="34"/>
        <v>0</v>
      </c>
      <c r="BE123" s="145">
        <f t="shared" si="35"/>
        <v>0</v>
      </c>
      <c r="CA123" s="174">
        <v>3</v>
      </c>
      <c r="CB123" s="174">
        <v>7</v>
      </c>
      <c r="CZ123" s="145">
        <v>2.1780000000000001E-2</v>
      </c>
    </row>
    <row r="124" spans="1:104" x14ac:dyDescent="0.2">
      <c r="A124" s="168">
        <v>103</v>
      </c>
      <c r="B124" s="169" t="s">
        <v>258</v>
      </c>
      <c r="C124" s="170" t="s">
        <v>320</v>
      </c>
      <c r="D124" s="171" t="s">
        <v>96</v>
      </c>
      <c r="E124" s="172">
        <v>1</v>
      </c>
      <c r="F124" s="172"/>
      <c r="G124" s="173">
        <f t="shared" si="30"/>
        <v>0</v>
      </c>
      <c r="O124" s="167">
        <v>2</v>
      </c>
      <c r="AA124" s="145">
        <v>3</v>
      </c>
      <c r="AB124" s="145">
        <v>7</v>
      </c>
      <c r="AC124" s="145">
        <v>48457218</v>
      </c>
      <c r="AZ124" s="145">
        <v>2</v>
      </c>
      <c r="BA124" s="145">
        <f t="shared" si="31"/>
        <v>0</v>
      </c>
      <c r="BB124" s="145">
        <f t="shared" si="32"/>
        <v>0</v>
      </c>
      <c r="BC124" s="145">
        <f t="shared" si="33"/>
        <v>0</v>
      </c>
      <c r="BD124" s="145">
        <f t="shared" si="34"/>
        <v>0</v>
      </c>
      <c r="BE124" s="145">
        <f t="shared" si="35"/>
        <v>0</v>
      </c>
      <c r="CA124" s="174">
        <v>3</v>
      </c>
      <c r="CB124" s="174">
        <v>7</v>
      </c>
      <c r="CZ124" s="145">
        <v>2.5409999999999999E-2</v>
      </c>
    </row>
    <row r="125" spans="1:104" x14ac:dyDescent="0.2">
      <c r="A125" s="168">
        <v>104</v>
      </c>
      <c r="B125" s="169" t="s">
        <v>259</v>
      </c>
      <c r="C125" s="170" t="s">
        <v>321</v>
      </c>
      <c r="D125" s="171" t="s">
        <v>96</v>
      </c>
      <c r="E125" s="172">
        <v>2</v>
      </c>
      <c r="F125" s="172"/>
      <c r="G125" s="173">
        <f t="shared" si="30"/>
        <v>0</v>
      </c>
      <c r="O125" s="167">
        <v>2</v>
      </c>
      <c r="AA125" s="145">
        <v>3</v>
      </c>
      <c r="AB125" s="145">
        <v>7</v>
      </c>
      <c r="AC125" s="145">
        <v>48457219</v>
      </c>
      <c r="AZ125" s="145">
        <v>2</v>
      </c>
      <c r="BA125" s="145">
        <f t="shared" si="31"/>
        <v>0</v>
      </c>
      <c r="BB125" s="145">
        <f t="shared" si="32"/>
        <v>0</v>
      </c>
      <c r="BC125" s="145">
        <f t="shared" si="33"/>
        <v>0</v>
      </c>
      <c r="BD125" s="145">
        <f t="shared" si="34"/>
        <v>0</v>
      </c>
      <c r="BE125" s="145">
        <f t="shared" si="35"/>
        <v>0</v>
      </c>
      <c r="CA125" s="174">
        <v>3</v>
      </c>
      <c r="CB125" s="174">
        <v>7</v>
      </c>
      <c r="CZ125" s="145">
        <v>2.904E-2</v>
      </c>
    </row>
    <row r="126" spans="1:104" x14ac:dyDescent="0.2">
      <c r="A126" s="168">
        <v>105</v>
      </c>
      <c r="B126" s="169" t="s">
        <v>260</v>
      </c>
      <c r="C126" s="170" t="s">
        <v>322</v>
      </c>
      <c r="D126" s="171" t="s">
        <v>96</v>
      </c>
      <c r="E126" s="172">
        <v>3</v>
      </c>
      <c r="F126" s="172"/>
      <c r="G126" s="173">
        <f t="shared" si="30"/>
        <v>0</v>
      </c>
      <c r="O126" s="167">
        <v>2</v>
      </c>
      <c r="AA126" s="145">
        <v>3</v>
      </c>
      <c r="AB126" s="145">
        <v>7</v>
      </c>
      <c r="AC126" s="145">
        <v>48457220</v>
      </c>
      <c r="AZ126" s="145">
        <v>2</v>
      </c>
      <c r="BA126" s="145">
        <f t="shared" si="31"/>
        <v>0</v>
      </c>
      <c r="BB126" s="145">
        <f t="shared" si="32"/>
        <v>0</v>
      </c>
      <c r="BC126" s="145">
        <f t="shared" si="33"/>
        <v>0</v>
      </c>
      <c r="BD126" s="145">
        <f t="shared" si="34"/>
        <v>0</v>
      </c>
      <c r="BE126" s="145">
        <f t="shared" si="35"/>
        <v>0</v>
      </c>
      <c r="CA126" s="174">
        <v>3</v>
      </c>
      <c r="CB126" s="174">
        <v>7</v>
      </c>
      <c r="CZ126" s="145">
        <v>3.2669999999999998E-2</v>
      </c>
    </row>
    <row r="127" spans="1:104" x14ac:dyDescent="0.2">
      <c r="A127" s="168">
        <v>106</v>
      </c>
      <c r="B127" s="169" t="s">
        <v>261</v>
      </c>
      <c r="C127" s="170" t="s">
        <v>323</v>
      </c>
      <c r="D127" s="171" t="s">
        <v>96</v>
      </c>
      <c r="E127" s="172">
        <v>1</v>
      </c>
      <c r="F127" s="172"/>
      <c r="G127" s="173">
        <f t="shared" si="30"/>
        <v>0</v>
      </c>
      <c r="O127" s="167">
        <v>2</v>
      </c>
      <c r="AA127" s="145">
        <v>3</v>
      </c>
      <c r="AB127" s="145">
        <v>7</v>
      </c>
      <c r="AC127" s="145">
        <v>48457221</v>
      </c>
      <c r="AZ127" s="145">
        <v>2</v>
      </c>
      <c r="BA127" s="145">
        <f t="shared" si="31"/>
        <v>0</v>
      </c>
      <c r="BB127" s="145">
        <f t="shared" si="32"/>
        <v>0</v>
      </c>
      <c r="BC127" s="145">
        <f t="shared" si="33"/>
        <v>0</v>
      </c>
      <c r="BD127" s="145">
        <f t="shared" si="34"/>
        <v>0</v>
      </c>
      <c r="BE127" s="145">
        <f t="shared" si="35"/>
        <v>0</v>
      </c>
      <c r="CA127" s="174">
        <v>3</v>
      </c>
      <c r="CB127" s="174">
        <v>7</v>
      </c>
      <c r="CZ127" s="145">
        <v>3.6299999999999999E-2</v>
      </c>
    </row>
    <row r="128" spans="1:104" x14ac:dyDescent="0.2">
      <c r="A128" s="168">
        <v>107</v>
      </c>
      <c r="B128" s="169" t="s">
        <v>262</v>
      </c>
      <c r="C128" s="170" t="s">
        <v>324</v>
      </c>
      <c r="D128" s="171" t="s">
        <v>96</v>
      </c>
      <c r="E128" s="172">
        <v>1</v>
      </c>
      <c r="F128" s="172"/>
      <c r="G128" s="173">
        <f t="shared" si="30"/>
        <v>0</v>
      </c>
      <c r="O128" s="167">
        <v>2</v>
      </c>
      <c r="AA128" s="145">
        <v>3</v>
      </c>
      <c r="AB128" s="145">
        <v>7</v>
      </c>
      <c r="AC128" s="145">
        <v>48457222</v>
      </c>
      <c r="AZ128" s="145">
        <v>2</v>
      </c>
      <c r="BA128" s="145">
        <f t="shared" si="31"/>
        <v>0</v>
      </c>
      <c r="BB128" s="145">
        <f t="shared" si="32"/>
        <v>0</v>
      </c>
      <c r="BC128" s="145">
        <f t="shared" si="33"/>
        <v>0</v>
      </c>
      <c r="BD128" s="145">
        <f t="shared" si="34"/>
        <v>0</v>
      </c>
      <c r="BE128" s="145">
        <f t="shared" si="35"/>
        <v>0</v>
      </c>
      <c r="CA128" s="174">
        <v>3</v>
      </c>
      <c r="CB128" s="174">
        <v>7</v>
      </c>
      <c r="CZ128" s="145">
        <v>3.993E-2</v>
      </c>
    </row>
    <row r="129" spans="1:104" x14ac:dyDescent="0.2">
      <c r="A129" s="168">
        <v>108</v>
      </c>
      <c r="B129" s="169" t="s">
        <v>263</v>
      </c>
      <c r="C129" s="170" t="s">
        <v>325</v>
      </c>
      <c r="D129" s="171" t="s">
        <v>96</v>
      </c>
      <c r="E129" s="172">
        <v>2</v>
      </c>
      <c r="F129" s="172"/>
      <c r="G129" s="173">
        <f t="shared" si="30"/>
        <v>0</v>
      </c>
      <c r="O129" s="167">
        <v>2</v>
      </c>
      <c r="AA129" s="145">
        <v>3</v>
      </c>
      <c r="AB129" s="145">
        <v>7</v>
      </c>
      <c r="AC129" s="145">
        <v>48457227</v>
      </c>
      <c r="AZ129" s="145">
        <v>2</v>
      </c>
      <c r="BA129" s="145">
        <f t="shared" si="31"/>
        <v>0</v>
      </c>
      <c r="BB129" s="145">
        <f t="shared" si="32"/>
        <v>0</v>
      </c>
      <c r="BC129" s="145">
        <f t="shared" si="33"/>
        <v>0</v>
      </c>
      <c r="BD129" s="145">
        <f t="shared" si="34"/>
        <v>0</v>
      </c>
      <c r="BE129" s="145">
        <f t="shared" si="35"/>
        <v>0</v>
      </c>
      <c r="CA129" s="174">
        <v>3</v>
      </c>
      <c r="CB129" s="174">
        <v>7</v>
      </c>
      <c r="CZ129" s="145">
        <v>5.808E-2</v>
      </c>
    </row>
    <row r="130" spans="1:104" x14ac:dyDescent="0.2">
      <c r="A130" s="168">
        <v>109</v>
      </c>
      <c r="B130" s="169" t="s">
        <v>250</v>
      </c>
      <c r="C130" s="170" t="s">
        <v>326</v>
      </c>
      <c r="D130" s="171" t="s">
        <v>96</v>
      </c>
      <c r="E130" s="172">
        <v>6</v>
      </c>
      <c r="F130" s="172"/>
      <c r="G130" s="173">
        <f t="shared" si="30"/>
        <v>0</v>
      </c>
      <c r="O130" s="167">
        <v>2</v>
      </c>
      <c r="AA130" s="145">
        <v>3</v>
      </c>
      <c r="AB130" s="145">
        <v>7</v>
      </c>
      <c r="AC130" s="145" t="s">
        <v>250</v>
      </c>
      <c r="AZ130" s="145">
        <v>2</v>
      </c>
      <c r="BA130" s="145">
        <f t="shared" si="31"/>
        <v>0</v>
      </c>
      <c r="BB130" s="145">
        <f t="shared" si="32"/>
        <v>0</v>
      </c>
      <c r="BC130" s="145">
        <f t="shared" si="33"/>
        <v>0</v>
      </c>
      <c r="BD130" s="145">
        <f t="shared" si="34"/>
        <v>0</v>
      </c>
      <c r="BE130" s="145">
        <f t="shared" si="35"/>
        <v>0</v>
      </c>
      <c r="CA130" s="174">
        <v>3</v>
      </c>
      <c r="CB130" s="174">
        <v>7</v>
      </c>
      <c r="CZ130" s="145">
        <v>3.0499999999999999E-2</v>
      </c>
    </row>
    <row r="131" spans="1:104" x14ac:dyDescent="0.2">
      <c r="A131" s="168">
        <v>110</v>
      </c>
      <c r="B131" s="169" t="s">
        <v>252</v>
      </c>
      <c r="C131" s="170" t="s">
        <v>327</v>
      </c>
      <c r="D131" s="171" t="s">
        <v>96</v>
      </c>
      <c r="E131" s="172">
        <v>4</v>
      </c>
      <c r="F131" s="172"/>
      <c r="G131" s="173">
        <f t="shared" si="30"/>
        <v>0</v>
      </c>
      <c r="O131" s="167">
        <v>2</v>
      </c>
      <c r="AA131" s="145">
        <v>3</v>
      </c>
      <c r="AB131" s="145">
        <v>7</v>
      </c>
      <c r="AC131" s="145" t="s">
        <v>252</v>
      </c>
      <c r="AZ131" s="145">
        <v>2</v>
      </c>
      <c r="BA131" s="145">
        <f t="shared" si="31"/>
        <v>0</v>
      </c>
      <c r="BB131" s="145">
        <f t="shared" si="32"/>
        <v>0</v>
      </c>
      <c r="BC131" s="145">
        <f t="shared" si="33"/>
        <v>0</v>
      </c>
      <c r="BD131" s="145">
        <f t="shared" si="34"/>
        <v>0</v>
      </c>
      <c r="BE131" s="145">
        <f t="shared" si="35"/>
        <v>0</v>
      </c>
      <c r="CA131" s="174">
        <v>3</v>
      </c>
      <c r="CB131" s="174">
        <v>7</v>
      </c>
      <c r="CZ131" s="145">
        <v>2.1780000000000001E-2</v>
      </c>
    </row>
    <row r="132" spans="1:104" x14ac:dyDescent="0.2">
      <c r="A132" s="168">
        <v>111</v>
      </c>
      <c r="B132" s="169" t="s">
        <v>264</v>
      </c>
      <c r="C132" s="170" t="s">
        <v>328</v>
      </c>
      <c r="D132" s="171" t="s">
        <v>96</v>
      </c>
      <c r="E132" s="172">
        <v>2</v>
      </c>
      <c r="F132" s="172"/>
      <c r="G132" s="173">
        <f t="shared" si="30"/>
        <v>0</v>
      </c>
      <c r="O132" s="167">
        <v>2</v>
      </c>
      <c r="AA132" s="145">
        <v>3</v>
      </c>
      <c r="AB132" s="145">
        <v>7</v>
      </c>
      <c r="AC132" s="145" t="s">
        <v>264</v>
      </c>
      <c r="AZ132" s="145">
        <v>2</v>
      </c>
      <c r="BA132" s="145">
        <f t="shared" si="31"/>
        <v>0</v>
      </c>
      <c r="BB132" s="145">
        <f t="shared" si="32"/>
        <v>0</v>
      </c>
      <c r="BC132" s="145">
        <f t="shared" si="33"/>
        <v>0</v>
      </c>
      <c r="BD132" s="145">
        <f t="shared" si="34"/>
        <v>0</v>
      </c>
      <c r="BE132" s="145">
        <f t="shared" si="35"/>
        <v>0</v>
      </c>
      <c r="CA132" s="174">
        <v>3</v>
      </c>
      <c r="CB132" s="174">
        <v>7</v>
      </c>
      <c r="CZ132" s="145">
        <v>2.904E-2</v>
      </c>
    </row>
    <row r="133" spans="1:104" x14ac:dyDescent="0.2">
      <c r="A133" s="168">
        <v>112</v>
      </c>
      <c r="B133" s="169" t="s">
        <v>265</v>
      </c>
      <c r="C133" s="170" t="s">
        <v>329</v>
      </c>
      <c r="D133" s="171" t="s">
        <v>96</v>
      </c>
      <c r="E133" s="172">
        <v>1</v>
      </c>
      <c r="F133" s="172"/>
      <c r="G133" s="173">
        <f t="shared" si="30"/>
        <v>0</v>
      </c>
      <c r="O133" s="167">
        <v>2</v>
      </c>
      <c r="AA133" s="145">
        <v>3</v>
      </c>
      <c r="AB133" s="145">
        <v>7</v>
      </c>
      <c r="AC133" s="145" t="s">
        <v>265</v>
      </c>
      <c r="AZ133" s="145">
        <v>2</v>
      </c>
      <c r="BA133" s="145">
        <f t="shared" si="31"/>
        <v>0</v>
      </c>
      <c r="BB133" s="145">
        <f t="shared" si="32"/>
        <v>0</v>
      </c>
      <c r="BC133" s="145">
        <f t="shared" si="33"/>
        <v>0</v>
      </c>
      <c r="BD133" s="145">
        <f t="shared" si="34"/>
        <v>0</v>
      </c>
      <c r="BE133" s="145">
        <f t="shared" si="35"/>
        <v>0</v>
      </c>
      <c r="CA133" s="174">
        <v>3</v>
      </c>
      <c r="CB133" s="174">
        <v>7</v>
      </c>
      <c r="CZ133" s="145">
        <v>3.6299999999999999E-2</v>
      </c>
    </row>
    <row r="134" spans="1:104" x14ac:dyDescent="0.2">
      <c r="A134" s="168">
        <v>113</v>
      </c>
      <c r="B134" s="169" t="s">
        <v>266</v>
      </c>
      <c r="C134" s="170" t="s">
        <v>330</v>
      </c>
      <c r="D134" s="171" t="s">
        <v>96</v>
      </c>
      <c r="E134" s="172">
        <v>1</v>
      </c>
      <c r="F134" s="172"/>
      <c r="G134" s="173">
        <f t="shared" si="30"/>
        <v>0</v>
      </c>
      <c r="O134" s="167">
        <v>2</v>
      </c>
      <c r="AA134" s="145">
        <v>3</v>
      </c>
      <c r="AB134" s="145">
        <v>7</v>
      </c>
      <c r="AC134" s="145" t="s">
        <v>266</v>
      </c>
      <c r="AZ134" s="145">
        <v>2</v>
      </c>
      <c r="BA134" s="145">
        <f t="shared" si="31"/>
        <v>0</v>
      </c>
      <c r="BB134" s="145">
        <f t="shared" si="32"/>
        <v>0</v>
      </c>
      <c r="BC134" s="145">
        <f t="shared" si="33"/>
        <v>0</v>
      </c>
      <c r="BD134" s="145">
        <f t="shared" si="34"/>
        <v>0</v>
      </c>
      <c r="BE134" s="145">
        <f t="shared" si="35"/>
        <v>0</v>
      </c>
      <c r="CA134" s="174">
        <v>3</v>
      </c>
      <c r="CB134" s="174">
        <v>7</v>
      </c>
      <c r="CZ134" s="145">
        <v>3.85E-2</v>
      </c>
    </row>
    <row r="135" spans="1:104" x14ac:dyDescent="0.2">
      <c r="A135" s="168">
        <v>114</v>
      </c>
      <c r="B135" s="169" t="s">
        <v>267</v>
      </c>
      <c r="C135" s="170" t="s">
        <v>331</v>
      </c>
      <c r="D135" s="171" t="s">
        <v>96</v>
      </c>
      <c r="E135" s="172">
        <v>1</v>
      </c>
      <c r="F135" s="172"/>
      <c r="G135" s="173">
        <f t="shared" si="30"/>
        <v>0</v>
      </c>
      <c r="O135" s="167">
        <v>2</v>
      </c>
      <c r="AA135" s="145">
        <v>3</v>
      </c>
      <c r="AB135" s="145">
        <v>7</v>
      </c>
      <c r="AC135" s="145" t="s">
        <v>267</v>
      </c>
      <c r="AZ135" s="145">
        <v>2</v>
      </c>
      <c r="BA135" s="145">
        <f t="shared" si="31"/>
        <v>0</v>
      </c>
      <c r="BB135" s="145">
        <f t="shared" si="32"/>
        <v>0</v>
      </c>
      <c r="BC135" s="145">
        <f t="shared" si="33"/>
        <v>0</v>
      </c>
      <c r="BD135" s="145">
        <f t="shared" si="34"/>
        <v>0</v>
      </c>
      <c r="BE135" s="145">
        <f t="shared" si="35"/>
        <v>0</v>
      </c>
      <c r="CA135" s="174">
        <v>3</v>
      </c>
      <c r="CB135" s="174">
        <v>7</v>
      </c>
      <c r="CZ135" s="145">
        <v>5.5100000000000003E-2</v>
      </c>
    </row>
    <row r="136" spans="1:104" x14ac:dyDescent="0.2">
      <c r="A136" s="168">
        <v>115</v>
      </c>
      <c r="B136" s="169" t="s">
        <v>254</v>
      </c>
      <c r="C136" s="170" t="s">
        <v>332</v>
      </c>
      <c r="D136" s="171" t="s">
        <v>96</v>
      </c>
      <c r="E136" s="172">
        <v>3</v>
      </c>
      <c r="F136" s="172"/>
      <c r="G136" s="173">
        <f t="shared" si="30"/>
        <v>0</v>
      </c>
      <c r="O136" s="167">
        <v>2</v>
      </c>
      <c r="AA136" s="145">
        <v>3</v>
      </c>
      <c r="AB136" s="145">
        <v>7</v>
      </c>
      <c r="AC136" s="145">
        <v>48457654</v>
      </c>
      <c r="AZ136" s="145">
        <v>2</v>
      </c>
      <c r="BA136" s="145">
        <f t="shared" si="31"/>
        <v>0</v>
      </c>
      <c r="BB136" s="145">
        <f t="shared" si="32"/>
        <v>0</v>
      </c>
      <c r="BC136" s="145">
        <f t="shared" si="33"/>
        <v>0</v>
      </c>
      <c r="BD136" s="145">
        <f t="shared" si="34"/>
        <v>0</v>
      </c>
      <c r="BE136" s="145">
        <f t="shared" si="35"/>
        <v>0</v>
      </c>
      <c r="CA136" s="174">
        <v>3</v>
      </c>
      <c r="CB136" s="174">
        <v>7</v>
      </c>
      <c r="CZ136" s="145">
        <v>6.0609999999999997E-2</v>
      </c>
    </row>
    <row r="137" spans="1:104" x14ac:dyDescent="0.2">
      <c r="A137" s="168">
        <v>116</v>
      </c>
      <c r="B137" s="169" t="s">
        <v>268</v>
      </c>
      <c r="C137" s="170" t="s">
        <v>333</v>
      </c>
      <c r="D137" s="171" t="s">
        <v>96</v>
      </c>
      <c r="E137" s="172">
        <v>1</v>
      </c>
      <c r="F137" s="172"/>
      <c r="G137" s="173">
        <f t="shared" si="30"/>
        <v>0</v>
      </c>
      <c r="O137" s="167">
        <v>2</v>
      </c>
      <c r="AA137" s="145">
        <v>3</v>
      </c>
      <c r="AB137" s="145">
        <v>7</v>
      </c>
      <c r="AC137" s="145" t="s">
        <v>268</v>
      </c>
      <c r="AZ137" s="145">
        <v>2</v>
      </c>
      <c r="BA137" s="145">
        <f t="shared" si="31"/>
        <v>0</v>
      </c>
      <c r="BB137" s="145">
        <f t="shared" si="32"/>
        <v>0</v>
      </c>
      <c r="BC137" s="145">
        <f t="shared" si="33"/>
        <v>0</v>
      </c>
      <c r="BD137" s="145">
        <f t="shared" si="34"/>
        <v>0</v>
      </c>
      <c r="BE137" s="145">
        <f t="shared" si="35"/>
        <v>0</v>
      </c>
      <c r="CA137" s="174">
        <v>3</v>
      </c>
      <c r="CB137" s="174">
        <v>7</v>
      </c>
      <c r="CZ137" s="145">
        <v>6.6119999999999998E-2</v>
      </c>
    </row>
    <row r="138" spans="1:104" x14ac:dyDescent="0.2">
      <c r="A138" s="168">
        <v>117</v>
      </c>
      <c r="B138" s="169" t="s">
        <v>269</v>
      </c>
      <c r="C138" s="170" t="s">
        <v>334</v>
      </c>
      <c r="D138" s="171" t="s">
        <v>96</v>
      </c>
      <c r="E138" s="172">
        <v>5</v>
      </c>
      <c r="F138" s="172"/>
      <c r="G138" s="173">
        <f t="shared" si="30"/>
        <v>0</v>
      </c>
      <c r="O138" s="167">
        <v>2</v>
      </c>
      <c r="AA138" s="145">
        <v>3</v>
      </c>
      <c r="AB138" s="145">
        <v>7</v>
      </c>
      <c r="AC138" s="145" t="s">
        <v>269</v>
      </c>
      <c r="AZ138" s="145">
        <v>2</v>
      </c>
      <c r="BA138" s="145">
        <f t="shared" si="31"/>
        <v>0</v>
      </c>
      <c r="BB138" s="145">
        <f t="shared" si="32"/>
        <v>0</v>
      </c>
      <c r="BC138" s="145">
        <f t="shared" si="33"/>
        <v>0</v>
      </c>
      <c r="BD138" s="145">
        <f t="shared" si="34"/>
        <v>0</v>
      </c>
      <c r="BE138" s="145">
        <f t="shared" si="35"/>
        <v>0</v>
      </c>
      <c r="CA138" s="174">
        <v>3</v>
      </c>
      <c r="CB138" s="174">
        <v>7</v>
      </c>
      <c r="CZ138" s="145">
        <v>7.714E-2</v>
      </c>
    </row>
    <row r="139" spans="1:104" x14ac:dyDescent="0.2">
      <c r="A139" s="168">
        <v>118</v>
      </c>
      <c r="B139" s="169" t="s">
        <v>270</v>
      </c>
      <c r="C139" s="170" t="s">
        <v>335</v>
      </c>
      <c r="D139" s="171" t="s">
        <v>96</v>
      </c>
      <c r="E139" s="172">
        <v>1</v>
      </c>
      <c r="F139" s="172"/>
      <c r="G139" s="173">
        <f t="shared" si="30"/>
        <v>0</v>
      </c>
      <c r="O139" s="167">
        <v>2</v>
      </c>
      <c r="AA139" s="145">
        <v>3</v>
      </c>
      <c r="AB139" s="145">
        <v>7</v>
      </c>
      <c r="AC139" s="145" t="s">
        <v>270</v>
      </c>
      <c r="AZ139" s="145">
        <v>2</v>
      </c>
      <c r="BA139" s="145">
        <f t="shared" si="31"/>
        <v>0</v>
      </c>
      <c r="BB139" s="145">
        <f t="shared" si="32"/>
        <v>0</v>
      </c>
      <c r="BC139" s="145">
        <f t="shared" si="33"/>
        <v>0</v>
      </c>
      <c r="BD139" s="145">
        <f t="shared" si="34"/>
        <v>0</v>
      </c>
      <c r="BE139" s="145">
        <f t="shared" si="35"/>
        <v>0</v>
      </c>
      <c r="CA139" s="174">
        <v>3</v>
      </c>
      <c r="CB139" s="174">
        <v>7</v>
      </c>
      <c r="CZ139" s="145">
        <v>9.9180000000000004E-2</v>
      </c>
    </row>
    <row r="140" spans="1:104" x14ac:dyDescent="0.2">
      <c r="A140" s="168">
        <v>119</v>
      </c>
      <c r="B140" s="169" t="s">
        <v>271</v>
      </c>
      <c r="C140" s="170" t="s">
        <v>272</v>
      </c>
      <c r="D140" s="171" t="s">
        <v>62</v>
      </c>
      <c r="E140" s="172"/>
      <c r="F140" s="172"/>
      <c r="G140" s="173">
        <f t="shared" si="30"/>
        <v>0</v>
      </c>
      <c r="O140" s="167">
        <v>2</v>
      </c>
      <c r="AA140" s="145">
        <v>7</v>
      </c>
      <c r="AB140" s="145">
        <v>1002</v>
      </c>
      <c r="AC140" s="145">
        <v>5</v>
      </c>
      <c r="AZ140" s="145">
        <v>2</v>
      </c>
      <c r="BA140" s="145">
        <f t="shared" si="31"/>
        <v>0</v>
      </c>
      <c r="BB140" s="145">
        <f t="shared" si="32"/>
        <v>0</v>
      </c>
      <c r="BC140" s="145">
        <f t="shared" si="33"/>
        <v>0</v>
      </c>
      <c r="BD140" s="145">
        <f t="shared" si="34"/>
        <v>0</v>
      </c>
      <c r="BE140" s="145">
        <f t="shared" si="35"/>
        <v>0</v>
      </c>
      <c r="CA140" s="174">
        <v>7</v>
      </c>
      <c r="CB140" s="174">
        <v>1002</v>
      </c>
      <c r="CZ140" s="145">
        <v>0</v>
      </c>
    </row>
    <row r="141" spans="1:104" ht="22.5" x14ac:dyDescent="0.2">
      <c r="A141" s="168">
        <v>120</v>
      </c>
      <c r="B141" s="169" t="s">
        <v>125</v>
      </c>
      <c r="C141" s="170" t="s">
        <v>126</v>
      </c>
      <c r="D141" s="171" t="s">
        <v>122</v>
      </c>
      <c r="E141" s="172">
        <v>10</v>
      </c>
      <c r="F141" s="172"/>
      <c r="G141" s="173">
        <f t="shared" si="30"/>
        <v>0</v>
      </c>
      <c r="O141" s="167">
        <v>2</v>
      </c>
      <c r="AA141" s="145">
        <v>10</v>
      </c>
      <c r="AB141" s="145">
        <v>0</v>
      </c>
      <c r="AC141" s="145">
        <v>8</v>
      </c>
      <c r="AZ141" s="145">
        <v>5</v>
      </c>
      <c r="BA141" s="145">
        <f t="shared" si="31"/>
        <v>0</v>
      </c>
      <c r="BB141" s="145">
        <f t="shared" si="32"/>
        <v>0</v>
      </c>
      <c r="BC141" s="145">
        <f t="shared" si="33"/>
        <v>0</v>
      </c>
      <c r="BD141" s="145">
        <f t="shared" si="34"/>
        <v>0</v>
      </c>
      <c r="BE141" s="145">
        <f t="shared" si="35"/>
        <v>0</v>
      </c>
      <c r="CA141" s="174">
        <v>10</v>
      </c>
      <c r="CB141" s="174">
        <v>0</v>
      </c>
      <c r="CZ141" s="145">
        <v>0</v>
      </c>
    </row>
    <row r="142" spans="1:104" x14ac:dyDescent="0.2">
      <c r="A142" s="175"/>
      <c r="B142" s="176" t="s">
        <v>76</v>
      </c>
      <c r="C142" s="177" t="str">
        <f>CONCATENATE(B114," ",C114)</f>
        <v>735 Otopná tělesa</v>
      </c>
      <c r="D142" s="178"/>
      <c r="E142" s="179"/>
      <c r="F142" s="180"/>
      <c r="G142" s="181">
        <f>SUM(G114:G141)</f>
        <v>0</v>
      </c>
      <c r="O142" s="167">
        <v>4</v>
      </c>
      <c r="BA142" s="182">
        <f>SUM(BA114:BA141)</f>
        <v>0</v>
      </c>
      <c r="BB142" s="182">
        <f>SUM(BB114:BB141)</f>
        <v>0</v>
      </c>
      <c r="BC142" s="182">
        <f>SUM(BC114:BC141)</f>
        <v>0</v>
      </c>
      <c r="BD142" s="182">
        <f>SUM(BD114:BD141)</f>
        <v>0</v>
      </c>
      <c r="BE142" s="182">
        <f>SUM(BE114:BE141)</f>
        <v>0</v>
      </c>
    </row>
    <row r="143" spans="1:104" x14ac:dyDescent="0.2">
      <c r="A143" s="160" t="s">
        <v>74</v>
      </c>
      <c r="B143" s="161" t="s">
        <v>273</v>
      </c>
      <c r="C143" s="162" t="s">
        <v>274</v>
      </c>
      <c r="D143" s="163"/>
      <c r="E143" s="164"/>
      <c r="F143" s="164"/>
      <c r="G143" s="165"/>
      <c r="H143" s="166"/>
      <c r="I143" s="166"/>
      <c r="O143" s="167">
        <v>1</v>
      </c>
    </row>
    <row r="144" spans="1:104" x14ac:dyDescent="0.2">
      <c r="A144" s="168">
        <v>121</v>
      </c>
      <c r="B144" s="169" t="s">
        <v>275</v>
      </c>
      <c r="C144" s="170" t="s">
        <v>276</v>
      </c>
      <c r="D144" s="171" t="s">
        <v>144</v>
      </c>
      <c r="E144" s="172">
        <v>1</v>
      </c>
      <c r="F144" s="172"/>
      <c r="G144" s="173">
        <f>E144*F144</f>
        <v>0</v>
      </c>
      <c r="O144" s="167">
        <v>2</v>
      </c>
      <c r="AA144" s="145">
        <v>12</v>
      </c>
      <c r="AB144" s="145">
        <v>0</v>
      </c>
      <c r="AC144" s="145">
        <v>130</v>
      </c>
      <c r="AZ144" s="145">
        <v>2</v>
      </c>
      <c r="BA144" s="145">
        <f>IF(AZ144=1,G144,0)</f>
        <v>0</v>
      </c>
      <c r="BB144" s="145">
        <f>IF(AZ144=2,G144,0)</f>
        <v>0</v>
      </c>
      <c r="BC144" s="145">
        <f>IF(AZ144=3,G144,0)</f>
        <v>0</v>
      </c>
      <c r="BD144" s="145">
        <f>IF(AZ144=4,G144,0)</f>
        <v>0</v>
      </c>
      <c r="BE144" s="145">
        <f>IF(AZ144=5,G144,0)</f>
        <v>0</v>
      </c>
      <c r="CA144" s="174">
        <v>12</v>
      </c>
      <c r="CB144" s="174">
        <v>0</v>
      </c>
      <c r="CZ144" s="145">
        <v>0</v>
      </c>
    </row>
    <row r="145" spans="1:104" x14ac:dyDescent="0.2">
      <c r="A145" s="168">
        <v>122</v>
      </c>
      <c r="B145" s="169" t="s">
        <v>277</v>
      </c>
      <c r="C145" s="170" t="s">
        <v>278</v>
      </c>
      <c r="D145" s="171" t="s">
        <v>144</v>
      </c>
      <c r="E145" s="172">
        <v>1</v>
      </c>
      <c r="F145" s="172"/>
      <c r="G145" s="173">
        <f>E145*F145</f>
        <v>0</v>
      </c>
      <c r="O145" s="167">
        <v>2</v>
      </c>
      <c r="AA145" s="145">
        <v>12</v>
      </c>
      <c r="AB145" s="145">
        <v>0</v>
      </c>
      <c r="AC145" s="145">
        <v>132</v>
      </c>
      <c r="AZ145" s="145">
        <v>2</v>
      </c>
      <c r="BA145" s="145">
        <f>IF(AZ145=1,G145,0)</f>
        <v>0</v>
      </c>
      <c r="BB145" s="145">
        <f>IF(AZ145=2,G145,0)</f>
        <v>0</v>
      </c>
      <c r="BC145" s="145">
        <f>IF(AZ145=3,G145,0)</f>
        <v>0</v>
      </c>
      <c r="BD145" s="145">
        <f>IF(AZ145=4,G145,0)</f>
        <v>0</v>
      </c>
      <c r="BE145" s="145">
        <f>IF(AZ145=5,G145,0)</f>
        <v>0</v>
      </c>
      <c r="CA145" s="174">
        <v>12</v>
      </c>
      <c r="CB145" s="174">
        <v>0</v>
      </c>
      <c r="CZ145" s="145">
        <v>0</v>
      </c>
    </row>
    <row r="146" spans="1:104" x14ac:dyDescent="0.2">
      <c r="A146" s="168">
        <v>123</v>
      </c>
      <c r="B146" s="169" t="s">
        <v>279</v>
      </c>
      <c r="C146" s="170" t="s">
        <v>280</v>
      </c>
      <c r="D146" s="171" t="s">
        <v>144</v>
      </c>
      <c r="E146" s="172">
        <v>20</v>
      </c>
      <c r="F146" s="172"/>
      <c r="G146" s="173">
        <f>E146*F146</f>
        <v>0</v>
      </c>
      <c r="O146" s="167">
        <v>2</v>
      </c>
      <c r="AA146" s="145">
        <v>12</v>
      </c>
      <c r="AB146" s="145">
        <v>0</v>
      </c>
      <c r="AC146" s="145">
        <v>131</v>
      </c>
      <c r="AZ146" s="145">
        <v>2</v>
      </c>
      <c r="BA146" s="145">
        <f>IF(AZ146=1,G146,0)</f>
        <v>0</v>
      </c>
      <c r="BB146" s="145">
        <f>IF(AZ146=2,G146,0)</f>
        <v>0</v>
      </c>
      <c r="BC146" s="145">
        <f>IF(AZ146=3,G146,0)</f>
        <v>0</v>
      </c>
      <c r="BD146" s="145">
        <f>IF(AZ146=4,G146,0)</f>
        <v>0</v>
      </c>
      <c r="BE146" s="145">
        <f>IF(AZ146=5,G146,0)</f>
        <v>0</v>
      </c>
      <c r="CA146" s="174">
        <v>12</v>
      </c>
      <c r="CB146" s="174">
        <v>0</v>
      </c>
      <c r="CZ146" s="145">
        <v>0</v>
      </c>
    </row>
    <row r="147" spans="1:104" x14ac:dyDescent="0.2">
      <c r="A147" s="168">
        <v>124</v>
      </c>
      <c r="B147" s="169" t="s">
        <v>281</v>
      </c>
      <c r="C147" s="170" t="s">
        <v>282</v>
      </c>
      <c r="D147" s="171" t="s">
        <v>144</v>
      </c>
      <c r="E147" s="172">
        <v>1</v>
      </c>
      <c r="F147" s="172"/>
      <c r="G147" s="173">
        <f>E147*F147</f>
        <v>0</v>
      </c>
      <c r="O147" s="167">
        <v>2</v>
      </c>
      <c r="AA147" s="145">
        <v>12</v>
      </c>
      <c r="AB147" s="145">
        <v>0</v>
      </c>
      <c r="AC147" s="145">
        <v>133</v>
      </c>
      <c r="AZ147" s="145">
        <v>2</v>
      </c>
      <c r="BA147" s="145">
        <f>IF(AZ147=1,G147,0)</f>
        <v>0</v>
      </c>
      <c r="BB147" s="145">
        <f>IF(AZ147=2,G147,0)</f>
        <v>0</v>
      </c>
      <c r="BC147" s="145">
        <f>IF(AZ147=3,G147,0)</f>
        <v>0</v>
      </c>
      <c r="BD147" s="145">
        <f>IF(AZ147=4,G147,0)</f>
        <v>0</v>
      </c>
      <c r="BE147" s="145">
        <f>IF(AZ147=5,G147,0)</f>
        <v>0</v>
      </c>
      <c r="CA147" s="174">
        <v>12</v>
      </c>
      <c r="CB147" s="174">
        <v>0</v>
      </c>
      <c r="CZ147" s="145">
        <v>0</v>
      </c>
    </row>
    <row r="148" spans="1:104" x14ac:dyDescent="0.2">
      <c r="A148" s="175"/>
      <c r="B148" s="176" t="s">
        <v>76</v>
      </c>
      <c r="C148" s="177" t="str">
        <f>CONCATENATE(B143," ",C143)</f>
        <v>799 Ostatní</v>
      </c>
      <c r="D148" s="178"/>
      <c r="E148" s="179"/>
      <c r="F148" s="180"/>
      <c r="G148" s="181">
        <f>SUM(G143:G147)</f>
        <v>0</v>
      </c>
      <c r="O148" s="167">
        <v>4</v>
      </c>
      <c r="BA148" s="182">
        <f>SUM(BA143:BA147)</f>
        <v>0</v>
      </c>
      <c r="BB148" s="182">
        <f>SUM(BB143:BB147)</f>
        <v>0</v>
      </c>
      <c r="BC148" s="182">
        <f>SUM(BC143:BC147)</f>
        <v>0</v>
      </c>
      <c r="BD148" s="182">
        <f>SUM(BD143:BD147)</f>
        <v>0</v>
      </c>
      <c r="BE148" s="182">
        <f>SUM(BE143:BE147)</f>
        <v>0</v>
      </c>
    </row>
    <row r="149" spans="1:104" x14ac:dyDescent="0.2">
      <c r="E149" s="145"/>
    </row>
    <row r="150" spans="1:104" x14ac:dyDescent="0.2">
      <c r="E150" s="145"/>
    </row>
    <row r="151" spans="1:104" x14ac:dyDescent="0.2">
      <c r="E151" s="145"/>
    </row>
    <row r="152" spans="1:104" x14ac:dyDescent="0.2">
      <c r="E152" s="145"/>
    </row>
    <row r="153" spans="1:104" x14ac:dyDescent="0.2">
      <c r="E153" s="145"/>
    </row>
    <row r="154" spans="1:104" x14ac:dyDescent="0.2">
      <c r="E154" s="145"/>
    </row>
    <row r="155" spans="1:104" x14ac:dyDescent="0.2">
      <c r="E155" s="145"/>
    </row>
    <row r="156" spans="1:104" x14ac:dyDescent="0.2">
      <c r="E156" s="145"/>
    </row>
    <row r="157" spans="1:104" x14ac:dyDescent="0.2">
      <c r="E157" s="145"/>
    </row>
    <row r="158" spans="1:104" x14ac:dyDescent="0.2">
      <c r="E158" s="145"/>
    </row>
    <row r="159" spans="1:104" x14ac:dyDescent="0.2">
      <c r="E159" s="145"/>
    </row>
    <row r="160" spans="1:104" x14ac:dyDescent="0.2">
      <c r="E160" s="145"/>
    </row>
    <row r="161" spans="1:7" x14ac:dyDescent="0.2">
      <c r="E161" s="145"/>
    </row>
    <row r="162" spans="1:7" x14ac:dyDescent="0.2">
      <c r="E162" s="145"/>
    </row>
    <row r="163" spans="1:7" x14ac:dyDescent="0.2">
      <c r="E163" s="145"/>
    </row>
    <row r="164" spans="1:7" x14ac:dyDescent="0.2">
      <c r="E164" s="145"/>
    </row>
    <row r="165" spans="1:7" x14ac:dyDescent="0.2">
      <c r="E165" s="145"/>
    </row>
    <row r="166" spans="1:7" x14ac:dyDescent="0.2">
      <c r="E166" s="145"/>
    </row>
    <row r="167" spans="1:7" x14ac:dyDescent="0.2">
      <c r="E167" s="145"/>
    </row>
    <row r="168" spans="1:7" x14ac:dyDescent="0.2">
      <c r="E168" s="145"/>
    </row>
    <row r="169" spans="1:7" x14ac:dyDescent="0.2">
      <c r="E169" s="145"/>
    </row>
    <row r="170" spans="1:7" x14ac:dyDescent="0.2">
      <c r="E170" s="145"/>
    </row>
    <row r="171" spans="1:7" x14ac:dyDescent="0.2">
      <c r="E171" s="145"/>
    </row>
    <row r="172" spans="1:7" x14ac:dyDescent="0.2">
      <c r="A172" s="183"/>
      <c r="B172" s="183"/>
      <c r="C172" s="183"/>
      <c r="D172" s="183"/>
      <c r="E172" s="183"/>
      <c r="F172" s="183"/>
      <c r="G172" s="183"/>
    </row>
    <row r="173" spans="1:7" x14ac:dyDescent="0.2">
      <c r="A173" s="183"/>
      <c r="B173" s="183"/>
      <c r="C173" s="183"/>
      <c r="D173" s="183"/>
      <c r="E173" s="183"/>
      <c r="F173" s="183"/>
      <c r="G173" s="183"/>
    </row>
    <row r="174" spans="1:7" x14ac:dyDescent="0.2">
      <c r="A174" s="183"/>
      <c r="B174" s="183"/>
      <c r="C174" s="183"/>
      <c r="D174" s="183"/>
      <c r="E174" s="183"/>
      <c r="F174" s="183"/>
      <c r="G174" s="183"/>
    </row>
    <row r="175" spans="1:7" x14ac:dyDescent="0.2">
      <c r="A175" s="183"/>
      <c r="B175" s="183"/>
      <c r="C175" s="183"/>
      <c r="D175" s="183"/>
      <c r="E175" s="183"/>
      <c r="F175" s="183"/>
      <c r="G175" s="183"/>
    </row>
    <row r="176" spans="1:7" x14ac:dyDescent="0.2">
      <c r="E176" s="145"/>
    </row>
    <row r="177" spans="5:5" x14ac:dyDescent="0.2">
      <c r="E177" s="145"/>
    </row>
    <row r="178" spans="5:5" x14ac:dyDescent="0.2">
      <c r="E178" s="145"/>
    </row>
    <row r="179" spans="5:5" x14ac:dyDescent="0.2">
      <c r="E179" s="145"/>
    </row>
    <row r="180" spans="5:5" x14ac:dyDescent="0.2">
      <c r="E180" s="145"/>
    </row>
    <row r="181" spans="5:5" x14ac:dyDescent="0.2">
      <c r="E181" s="145"/>
    </row>
    <row r="182" spans="5:5" x14ac:dyDescent="0.2">
      <c r="E182" s="145"/>
    </row>
    <row r="183" spans="5:5" x14ac:dyDescent="0.2">
      <c r="E183" s="145"/>
    </row>
    <row r="184" spans="5:5" x14ac:dyDescent="0.2">
      <c r="E184" s="145"/>
    </row>
    <row r="185" spans="5:5" x14ac:dyDescent="0.2">
      <c r="E185" s="145"/>
    </row>
    <row r="186" spans="5:5" x14ac:dyDescent="0.2">
      <c r="E186" s="145"/>
    </row>
    <row r="187" spans="5:5" x14ac:dyDescent="0.2">
      <c r="E187" s="145"/>
    </row>
    <row r="188" spans="5:5" x14ac:dyDescent="0.2">
      <c r="E188" s="145"/>
    </row>
    <row r="189" spans="5:5" x14ac:dyDescent="0.2">
      <c r="E189" s="145"/>
    </row>
    <row r="190" spans="5:5" x14ac:dyDescent="0.2">
      <c r="E190" s="145"/>
    </row>
    <row r="191" spans="5:5" x14ac:dyDescent="0.2">
      <c r="E191" s="145"/>
    </row>
    <row r="192" spans="5:5" x14ac:dyDescent="0.2">
      <c r="E192" s="145"/>
    </row>
    <row r="193" spans="1:7" x14ac:dyDescent="0.2">
      <c r="E193" s="145"/>
    </row>
    <row r="194" spans="1:7" x14ac:dyDescent="0.2">
      <c r="E194" s="145"/>
    </row>
    <row r="195" spans="1:7" x14ac:dyDescent="0.2">
      <c r="E195" s="145"/>
    </row>
    <row r="196" spans="1:7" x14ac:dyDescent="0.2">
      <c r="E196" s="145"/>
    </row>
    <row r="197" spans="1:7" x14ac:dyDescent="0.2">
      <c r="E197" s="145"/>
    </row>
    <row r="198" spans="1:7" x14ac:dyDescent="0.2">
      <c r="E198" s="145"/>
    </row>
    <row r="199" spans="1:7" x14ac:dyDescent="0.2">
      <c r="E199" s="145"/>
    </row>
    <row r="200" spans="1:7" x14ac:dyDescent="0.2">
      <c r="E200" s="145"/>
    </row>
    <row r="201" spans="1:7" x14ac:dyDescent="0.2">
      <c r="E201" s="145"/>
    </row>
    <row r="202" spans="1:7" x14ac:dyDescent="0.2">
      <c r="E202" s="145"/>
    </row>
    <row r="203" spans="1:7" x14ac:dyDescent="0.2">
      <c r="E203" s="145"/>
    </row>
    <row r="204" spans="1:7" x14ac:dyDescent="0.2">
      <c r="E204" s="145"/>
    </row>
    <row r="205" spans="1:7" x14ac:dyDescent="0.2">
      <c r="E205" s="145"/>
    </row>
    <row r="206" spans="1:7" x14ac:dyDescent="0.2">
      <c r="E206" s="145"/>
    </row>
    <row r="207" spans="1:7" x14ac:dyDescent="0.2">
      <c r="A207" s="184"/>
      <c r="B207" s="184"/>
    </row>
    <row r="208" spans="1:7" x14ac:dyDescent="0.2">
      <c r="A208" s="183"/>
      <c r="B208" s="183"/>
      <c r="C208" s="186"/>
      <c r="D208" s="186"/>
      <c r="E208" s="187"/>
      <c r="F208" s="186"/>
      <c r="G208" s="188"/>
    </row>
    <row r="209" spans="1:7" x14ac:dyDescent="0.2">
      <c r="A209" s="189"/>
      <c r="B209" s="189"/>
      <c r="C209" s="183"/>
      <c r="D209" s="183"/>
      <c r="E209" s="190"/>
      <c r="F209" s="183"/>
      <c r="G209" s="183"/>
    </row>
    <row r="210" spans="1:7" x14ac:dyDescent="0.2">
      <c r="A210" s="183"/>
      <c r="B210" s="183"/>
      <c r="C210" s="183"/>
      <c r="D210" s="183"/>
      <c r="E210" s="190"/>
      <c r="F210" s="183"/>
      <c r="G210" s="183"/>
    </row>
    <row r="211" spans="1:7" x14ac:dyDescent="0.2">
      <c r="A211" s="183"/>
      <c r="B211" s="183"/>
      <c r="C211" s="183"/>
      <c r="D211" s="183"/>
      <c r="E211" s="190"/>
      <c r="F211" s="183"/>
      <c r="G211" s="183"/>
    </row>
    <row r="212" spans="1:7" x14ac:dyDescent="0.2">
      <c r="A212" s="183"/>
      <c r="B212" s="183"/>
      <c r="C212" s="183"/>
      <c r="D212" s="183"/>
      <c r="E212" s="190"/>
      <c r="F212" s="183"/>
      <c r="G212" s="183"/>
    </row>
    <row r="213" spans="1:7" x14ac:dyDescent="0.2">
      <c r="A213" s="183"/>
      <c r="B213" s="183"/>
      <c r="C213" s="183"/>
      <c r="D213" s="183"/>
      <c r="E213" s="190"/>
      <c r="F213" s="183"/>
      <c r="G213" s="183"/>
    </row>
    <row r="214" spans="1:7" x14ac:dyDescent="0.2">
      <c r="A214" s="183"/>
      <c r="B214" s="183"/>
      <c r="C214" s="183"/>
      <c r="D214" s="183"/>
      <c r="E214" s="190"/>
      <c r="F214" s="183"/>
      <c r="G214" s="183"/>
    </row>
    <row r="215" spans="1:7" x14ac:dyDescent="0.2">
      <c r="A215" s="183"/>
      <c r="B215" s="183"/>
      <c r="C215" s="183"/>
      <c r="D215" s="183"/>
      <c r="E215" s="190"/>
      <c r="F215" s="183"/>
      <c r="G215" s="183"/>
    </row>
    <row r="216" spans="1:7" x14ac:dyDescent="0.2">
      <c r="A216" s="183"/>
      <c r="B216" s="183"/>
      <c r="C216" s="183"/>
      <c r="D216" s="183"/>
      <c r="E216" s="190"/>
      <c r="F216" s="183"/>
      <c r="G216" s="183"/>
    </row>
    <row r="217" spans="1:7" x14ac:dyDescent="0.2">
      <c r="A217" s="183"/>
      <c r="B217" s="183"/>
      <c r="C217" s="183"/>
      <c r="D217" s="183"/>
      <c r="E217" s="190"/>
      <c r="F217" s="183"/>
      <c r="G217" s="183"/>
    </row>
    <row r="218" spans="1:7" x14ac:dyDescent="0.2">
      <c r="A218" s="183"/>
      <c r="B218" s="183"/>
      <c r="C218" s="183"/>
      <c r="D218" s="183"/>
      <c r="E218" s="190"/>
      <c r="F218" s="183"/>
      <c r="G218" s="183"/>
    </row>
    <row r="219" spans="1:7" x14ac:dyDescent="0.2">
      <c r="A219" s="183"/>
      <c r="B219" s="183"/>
      <c r="C219" s="183"/>
      <c r="D219" s="183"/>
      <c r="E219" s="190"/>
      <c r="F219" s="183"/>
      <c r="G219" s="183"/>
    </row>
    <row r="220" spans="1:7" x14ac:dyDescent="0.2">
      <c r="A220" s="183"/>
      <c r="B220" s="183"/>
      <c r="C220" s="183"/>
      <c r="D220" s="183"/>
      <c r="E220" s="190"/>
      <c r="F220" s="183"/>
      <c r="G220" s="183"/>
    </row>
    <row r="221" spans="1:7" x14ac:dyDescent="0.2">
      <c r="A221" s="183"/>
      <c r="B221" s="183"/>
      <c r="C221" s="183"/>
      <c r="D221" s="183"/>
      <c r="E221" s="190"/>
      <c r="F221" s="183"/>
      <c r="G221" s="183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Header>&amp;RPříloha č. 2</oddHeader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Surikata</dc:creator>
  <cp:lastModifiedBy>Sekretářka</cp:lastModifiedBy>
  <cp:lastPrinted>2016-06-20T11:00:32Z</cp:lastPrinted>
  <dcterms:created xsi:type="dcterms:W3CDTF">2016-06-17T03:11:02Z</dcterms:created>
  <dcterms:modified xsi:type="dcterms:W3CDTF">2016-06-20T11:02:29Z</dcterms:modified>
</cp:coreProperties>
</file>